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برآورد نیرو\"/>
    </mc:Choice>
  </mc:AlternateContent>
  <bookViews>
    <workbookView xWindow="0" yWindow="0" windowWidth="28800" windowHeight="11730"/>
  </bookViews>
  <sheets>
    <sheet name="آمار اتاق عمل" sheetId="1" r:id="rId1"/>
    <sheet name="آمار هوشبری" sheetId="2" r:id="rId2"/>
  </sheets>
  <externalReferences>
    <externalReference r:id="rId3"/>
  </externalReferences>
  <definedNames>
    <definedName name="ICU_جراحی" localSheetId="1">'آمار هوشبری'!#REF!</definedName>
    <definedName name="ICU_جراحی">'آمار اتاق عمل'!#REF!</definedName>
    <definedName name="ICU_جنرال" localSheetId="1">'آمار هوشبری'!#REF!</definedName>
    <definedName name="ICU_جنرال">'آمار اتاق عمل'!#REF!</definedName>
    <definedName name="ICU_داخلی" localSheetId="1">'آمار هوشبری'!#REF!</definedName>
    <definedName name="ICU_داخلی">'آمار اتاق عمل'!#REF!</definedName>
    <definedName name="آموزشی" localSheetId="1">[1]!Table1[آموزشی]</definedName>
    <definedName name="آموزشی">[1]!Table1[آموزشی]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" l="1"/>
  <c r="N3" i="1" s="1"/>
  <c r="M3" i="1" s="1"/>
  <c r="P3" i="1" s="1"/>
  <c r="Q9" i="1" l="1"/>
  <c r="Q10" i="1" l="1"/>
  <c r="Q11" i="1"/>
  <c r="AN10" i="1"/>
  <c r="AN11" i="1"/>
  <c r="R10" i="2"/>
  <c r="R11" i="2"/>
  <c r="R12" i="2"/>
  <c r="AI4" i="2" l="1"/>
  <c r="AO4" i="2" l="1"/>
  <c r="AO11" i="2"/>
  <c r="AO12" i="2"/>
  <c r="AU4" i="2" l="1"/>
  <c r="AU3" i="2"/>
  <c r="AX11" i="1"/>
  <c r="AX12" i="1"/>
  <c r="AY12" i="1" s="1"/>
  <c r="AX13" i="1"/>
  <c r="AX14" i="1"/>
  <c r="AY14" i="1" s="1"/>
  <c r="AX15" i="1"/>
  <c r="AY15" i="1" s="1"/>
  <c r="AX16" i="1"/>
  <c r="AY16" i="1" s="1"/>
  <c r="AX17" i="1"/>
  <c r="AY17" i="1" s="1"/>
  <c r="AX18" i="1"/>
  <c r="AY18" i="1" s="1"/>
  <c r="AX19" i="1"/>
  <c r="AX20" i="1"/>
  <c r="AX21" i="1"/>
  <c r="AY21" i="1" s="1"/>
  <c r="AX22" i="1"/>
  <c r="AY22" i="1" s="1"/>
  <c r="AX23" i="1"/>
  <c r="AX24" i="1"/>
  <c r="AY24" i="1" s="1"/>
  <c r="AX25" i="1"/>
  <c r="AY25" i="1" s="1"/>
  <c r="AX26" i="1"/>
  <c r="AY26" i="1" s="1"/>
  <c r="AX27" i="1"/>
  <c r="AX28" i="1"/>
  <c r="AX10" i="1"/>
  <c r="AY10" i="1" s="1"/>
  <c r="AX9" i="1"/>
  <c r="AY9" i="1" s="1"/>
  <c r="AU3" i="1"/>
  <c r="AT4" i="1"/>
  <c r="AY11" i="1"/>
  <c r="AY13" i="1"/>
  <c r="AY19" i="1"/>
  <c r="AY20" i="1"/>
  <c r="AY23" i="1"/>
  <c r="AY27" i="1"/>
  <c r="AY28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9" i="1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10" i="2"/>
  <c r="AY29" i="2"/>
  <c r="AY28" i="2"/>
  <c r="AY27" i="2"/>
  <c r="AY26" i="2"/>
  <c r="AY25" i="2"/>
  <c r="AY24" i="2"/>
  <c r="AY23" i="2"/>
  <c r="AY22" i="2"/>
  <c r="AY21" i="2"/>
  <c r="AY20" i="2"/>
  <c r="AY19" i="2"/>
  <c r="AY18" i="2"/>
  <c r="AY17" i="2"/>
  <c r="AY16" i="2"/>
  <c r="AY15" i="2"/>
  <c r="AY14" i="2"/>
  <c r="AY13" i="2"/>
  <c r="AY12" i="2"/>
  <c r="AP12" i="2" s="1"/>
  <c r="AQ12" i="2" s="1"/>
  <c r="AY11" i="2"/>
  <c r="AP11" i="2" s="1"/>
  <c r="AQ11" i="2" s="1"/>
  <c r="AO10" i="2"/>
  <c r="AY10" i="2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9" i="1"/>
  <c r="AN9" i="1"/>
  <c r="AO11" i="1" l="1"/>
  <c r="AP11" i="1" s="1"/>
  <c r="AO10" i="1"/>
  <c r="AP10" i="1" s="1"/>
  <c r="AP10" i="2"/>
  <c r="AQ10" i="2" s="1"/>
  <c r="AO9" i="1"/>
  <c r="AP9" i="1" s="1"/>
  <c r="AQ4" i="1" l="1"/>
  <c r="AK4" i="1" s="1"/>
</calcChain>
</file>

<file path=xl/sharedStrings.xml><?xml version="1.0" encoding="utf-8"?>
<sst xmlns="http://schemas.openxmlformats.org/spreadsheetml/2006/main" count="119" uniqueCount="66">
  <si>
    <t>ردیف</t>
  </si>
  <si>
    <t>رشته شغلی مورد تقاضا</t>
  </si>
  <si>
    <t>علت تقاضا (توسعه/کمبود/خروج)</t>
  </si>
  <si>
    <t>نام بخش</t>
  </si>
  <si>
    <t>تعداد نیروهای موجود</t>
  </si>
  <si>
    <t>نیروهای ورودی</t>
  </si>
  <si>
    <t>نیروهای خروجی</t>
  </si>
  <si>
    <t xml:space="preserve">تفاوت ورودی از خروجی </t>
  </si>
  <si>
    <t>برآورد بر اساس شاخص نیرو</t>
  </si>
  <si>
    <t>تعداد نیروی موجود</t>
  </si>
  <si>
    <t>تعداد نیروی مورد نیاز</t>
  </si>
  <si>
    <t>دلایل توجیهی واحد</t>
  </si>
  <si>
    <t>استخدام</t>
  </si>
  <si>
    <t>طرح</t>
  </si>
  <si>
    <t>شرکتی</t>
  </si>
  <si>
    <t>انتقالی/مامور</t>
  </si>
  <si>
    <t>جمع ورودی</t>
  </si>
  <si>
    <t>بازنشستگی/استعفا...</t>
  </si>
  <si>
    <t>ماموریت آموزشی</t>
  </si>
  <si>
    <t>نیمه وقت</t>
  </si>
  <si>
    <t>بدون حقوق</t>
  </si>
  <si>
    <t>مرخصی زایمان</t>
  </si>
  <si>
    <t>جمع خروجی</t>
  </si>
  <si>
    <t>طرحی</t>
  </si>
  <si>
    <t>سایر</t>
  </si>
  <si>
    <t>جمع</t>
  </si>
  <si>
    <t>اتاق عمل</t>
  </si>
  <si>
    <t>هوشبری</t>
  </si>
  <si>
    <t>اتاق عمل جنرال</t>
  </si>
  <si>
    <t>اتاق عمل قلب باز</t>
  </si>
  <si>
    <t>اتاق عمل پیوند اعضا</t>
  </si>
  <si>
    <t>نیروی مورد نیاز</t>
  </si>
  <si>
    <t>بیشتر از 5 اتاق عمل</t>
  </si>
  <si>
    <t>تعداد اتاق عمل در نوبت کاری صبح و عصر</t>
  </si>
  <si>
    <t>تعداد نوبت فعال اتاق عمل</t>
  </si>
  <si>
    <t>کمتر از5 اتاق عمل</t>
  </si>
  <si>
    <t>نوع اتاق عمل</t>
  </si>
  <si>
    <t>توضیحات</t>
  </si>
  <si>
    <t>تعداد تخت ریکاوری فعال در هر نوبت</t>
  </si>
  <si>
    <t>نیرو ریکاوری</t>
  </si>
  <si>
    <t>تعداد واحد فعال سنگ شکن</t>
  </si>
  <si>
    <t>تعداد تخت بستری کل بیمارستان</t>
  </si>
  <si>
    <t>تعداد تخت کل</t>
  </si>
  <si>
    <t>تعداد بر حسب نوع اتاق</t>
  </si>
  <si>
    <t>تعداد نوبت فعال اتاق عمل( تعداد تیم اتاق عمل صبح، عصر و شب )</t>
  </si>
  <si>
    <t>تخت اضافه</t>
  </si>
  <si>
    <t>نام مرکز/بیمارستان</t>
  </si>
  <si>
    <t xml:space="preserve"> اتاق عمل فعال</t>
  </si>
  <si>
    <t>دارد</t>
  </si>
  <si>
    <t>ندارد</t>
  </si>
  <si>
    <t>واحد استریلیزاسیون مرکزی</t>
  </si>
  <si>
    <t>تعداد اتاق آنژیوگرافی کودکان (در هر نوبت)</t>
  </si>
  <si>
    <t>تعداد اتاق برای ارائه خدمات تهاجمی اپی لب (در هر نوبت)</t>
  </si>
  <si>
    <t>بیمارستان روانپزشکی(بله/خیر)</t>
  </si>
  <si>
    <t>تعداد اتاق خدمات ERCP، اندوسکوپی،برونکوسکوپی و توراکوسکوپی در هر نوبت</t>
  </si>
  <si>
    <t>بله</t>
  </si>
  <si>
    <t>خیر</t>
  </si>
  <si>
    <t>مجموع تعداد تخت فعال اتاق عمل در هر نوبت</t>
  </si>
  <si>
    <t>تعداد اتاق عمل فعال در نوبت کاری صبح و عصر</t>
  </si>
  <si>
    <t>تعداد کل نیرو بر اساس نرم</t>
  </si>
  <si>
    <t>تعداد مورد نیاز</t>
  </si>
  <si>
    <t>تعداد متخصص بیهوشی</t>
  </si>
  <si>
    <t>نوع تخصص</t>
  </si>
  <si>
    <t>تعداد موجود</t>
  </si>
  <si>
    <t>تعداد بر اساس نرم</t>
  </si>
  <si>
    <t>تعداد تخت اتاق 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</si>
</sst>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rgb="FF000000"/>
      <name val="Arial"/>
    </font>
    <font>
      <b/>
      <sz val="10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B Titr"/>
      <charset val="178"/>
    </font>
    <font>
      <sz val="8"/>
      <color theme="1"/>
      <name val="B Titr"/>
      <charset val="178"/>
    </font>
    <font>
      <b/>
      <sz val="12"/>
      <color theme="1"/>
      <name val="B Titr"/>
      <charset val="178"/>
    </font>
    <font>
      <sz val="12"/>
      <color rgb="FF000000"/>
      <name val="B Nazanin"/>
      <charset val="178"/>
    </font>
    <font>
      <sz val="12"/>
      <color rgb="FF000000"/>
      <name val="Arial"/>
      <family val="2"/>
    </font>
    <font>
      <sz val="11"/>
      <color theme="1"/>
      <name val="B Titr"/>
      <charset val="178"/>
    </font>
    <font>
      <b/>
      <sz val="9"/>
      <color theme="1"/>
      <name val="B Titr"/>
      <charset val="178"/>
    </font>
    <font>
      <sz val="12"/>
      <color rgb="FF000000"/>
      <name val="B Titr"/>
      <charset val="178"/>
    </font>
    <font>
      <sz val="10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 vertical="top" wrapText="1"/>
    </xf>
  </cellStyleXfs>
  <cellXfs count="108">
    <xf numFmtId="0" fontId="0" fillId="0" borderId="0" xfId="0">
      <alignment horizontal="left" vertical="top" wrapText="1"/>
    </xf>
    <xf numFmtId="0" fontId="0" fillId="0" borderId="0" xfId="0" applyProtection="1">
      <alignment horizontal="left" vertical="top" wrapText="1"/>
    </xf>
    <xf numFmtId="0" fontId="0" fillId="0" borderId="0" xfId="0" applyAlignment="1" applyProtection="1">
      <alignment horizontal="right" vertical="top" wrapText="1" readingOrder="2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 readingOrder="2"/>
    </xf>
    <xf numFmtId="0" fontId="4" fillId="5" borderId="21" xfId="0" applyFont="1" applyFill="1" applyBorder="1" applyAlignment="1" applyProtection="1">
      <alignment horizontal="center" vertical="center" wrapText="1" shrinkToFit="1"/>
      <protection locked="0"/>
    </xf>
    <xf numFmtId="0" fontId="3" fillId="5" borderId="2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 readingOrder="2"/>
    </xf>
    <xf numFmtId="0" fontId="6" fillId="0" borderId="0" xfId="0" applyFont="1" applyAlignment="1" applyProtection="1">
      <alignment horizontal="right" vertical="top" wrapText="1" readingOrder="2"/>
    </xf>
    <xf numFmtId="0" fontId="3" fillId="5" borderId="21" xfId="0" applyFont="1" applyFill="1" applyBorder="1" applyAlignment="1" applyProtection="1">
      <alignment horizontal="center" vertical="center" wrapText="1" shrinkToFit="1"/>
    </xf>
    <xf numFmtId="0" fontId="7" fillId="0" borderId="0" xfId="0" applyFont="1" applyAlignment="1" applyProtection="1">
      <alignment horizontal="right" vertical="top" wrapText="1" readingOrder="2"/>
    </xf>
    <xf numFmtId="0" fontId="3" fillId="5" borderId="21" xfId="0" applyFont="1" applyFill="1" applyBorder="1" applyAlignment="1" applyProtection="1">
      <alignment vertical="center" shrinkToFit="1"/>
      <protection locked="0"/>
    </xf>
    <xf numFmtId="0" fontId="1" fillId="2" borderId="17" xfId="0" applyFont="1" applyFill="1" applyBorder="1" applyAlignment="1" applyProtection="1">
      <alignment horizontal="center" vertical="center" shrinkToFit="1"/>
    </xf>
    <xf numFmtId="0" fontId="3" fillId="5" borderId="1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1" fillId="2" borderId="29" xfId="0" applyFont="1" applyFill="1" applyBorder="1" applyAlignment="1" applyProtection="1">
      <alignment horizontal="center" vertical="center" shrinkToFit="1"/>
    </xf>
    <xf numFmtId="0" fontId="3" fillId="0" borderId="10" xfId="0" applyFont="1" applyBorder="1" applyAlignment="1" applyProtection="1">
      <alignment horizontal="center" vertical="center"/>
    </xf>
    <xf numFmtId="0" fontId="3" fillId="5" borderId="10" xfId="0" applyFont="1" applyFill="1" applyBorder="1" applyAlignment="1" applyProtection="1">
      <alignment vertical="center" shrinkToFit="1"/>
      <protection locked="0"/>
    </xf>
    <xf numFmtId="0" fontId="3" fillId="3" borderId="10" xfId="0" applyFont="1" applyFill="1" applyBorder="1" applyAlignment="1" applyProtection="1">
      <alignment horizontal="center" vertical="center" shrinkToFit="1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/>
    </xf>
    <xf numFmtId="1" fontId="3" fillId="6" borderId="10" xfId="0" applyNumberFormat="1" applyFont="1" applyFill="1" applyBorder="1" applyAlignment="1" applyProtection="1">
      <alignment horizontal="center" vertical="center"/>
    </xf>
    <xf numFmtId="1" fontId="3" fillId="6" borderId="10" xfId="0" applyNumberFormat="1" applyFont="1" applyFill="1" applyBorder="1" applyAlignment="1" applyProtection="1">
      <alignment horizontal="center" vertical="center" shrinkToFit="1"/>
    </xf>
    <xf numFmtId="0" fontId="3" fillId="6" borderId="10" xfId="0" applyFont="1" applyFill="1" applyBorder="1" applyAlignment="1" applyProtection="1">
      <alignment horizontal="center" vertical="center" wrapText="1" shrinkToFit="1"/>
      <protection locked="0"/>
    </xf>
    <xf numFmtId="1" fontId="3" fillId="5" borderId="27" xfId="0" applyNumberFormat="1" applyFont="1" applyFill="1" applyBorder="1" applyAlignment="1" applyProtection="1">
      <alignment horizontal="center" vertical="center" shrinkToFit="1"/>
    </xf>
    <xf numFmtId="0" fontId="0" fillId="0" borderId="0" xfId="0" applyBorder="1" applyProtection="1">
      <alignment horizontal="left" vertical="top" wrapText="1"/>
    </xf>
    <xf numFmtId="0" fontId="0" fillId="0" borderId="0" xfId="0" applyFill="1" applyBorder="1" applyProtection="1">
      <alignment horizontal="left" vertical="top" wrapText="1"/>
    </xf>
    <xf numFmtId="0" fontId="8" fillId="6" borderId="10" xfId="0" applyFont="1" applyFill="1" applyBorder="1" applyAlignment="1" applyProtection="1">
      <alignment horizontal="center" vertical="center" wrapText="1" shrinkToFit="1"/>
      <protection locked="0"/>
    </xf>
    <xf numFmtId="0" fontId="3" fillId="5" borderId="10" xfId="0" applyFont="1" applyFill="1" applyBorder="1" applyAlignment="1" applyProtection="1">
      <alignment horizontal="center" vertical="center" shrinkToFit="1"/>
      <protection locked="0"/>
    </xf>
    <xf numFmtId="1" fontId="3" fillId="5" borderId="25" xfId="0" applyNumberFormat="1" applyFont="1" applyFill="1" applyBorder="1" applyAlignment="1" applyProtection="1">
      <alignment horizontal="center" vertical="center" shrinkToFit="1"/>
    </xf>
    <xf numFmtId="0" fontId="3" fillId="5" borderId="10" xfId="0" applyFont="1" applyFill="1" applyBorder="1" applyAlignment="1" applyProtection="1">
      <alignment horizontal="center" vertical="center" shrinkToFit="1"/>
    </xf>
    <xf numFmtId="0" fontId="1" fillId="2" borderId="17" xfId="0" applyFont="1" applyFill="1" applyBorder="1" applyAlignment="1" applyProtection="1">
      <alignment horizontal="center" vertical="center" shrinkToFit="1"/>
    </xf>
    <xf numFmtId="0" fontId="3" fillId="5" borderId="10" xfId="0" applyFont="1" applyFill="1" applyBorder="1" applyAlignment="1" applyProtection="1">
      <alignment horizontal="center" vertical="center" shrinkToFit="1"/>
      <protection locked="0"/>
    </xf>
    <xf numFmtId="0" fontId="1" fillId="2" borderId="1" xfId="0" applyFont="1" applyFill="1" applyBorder="1" applyAlignment="1" applyProtection="1">
      <alignment horizontal="center" vertical="center" textRotation="90" shrinkToFit="1"/>
    </xf>
    <xf numFmtId="0" fontId="1" fillId="2" borderId="9" xfId="0" applyFont="1" applyFill="1" applyBorder="1" applyAlignment="1" applyProtection="1">
      <alignment horizontal="center" vertical="center" textRotation="90" shrinkToFit="1"/>
    </xf>
    <xf numFmtId="0" fontId="1" fillId="2" borderId="28" xfId="0" applyFont="1" applyFill="1" applyBorder="1" applyAlignment="1" applyProtection="1">
      <alignment horizontal="center" vertical="center" textRotation="90" shrinkToFit="1"/>
    </xf>
    <xf numFmtId="0" fontId="1" fillId="2" borderId="2" xfId="0" applyFont="1" applyFill="1" applyBorder="1" applyAlignment="1" applyProtection="1">
      <alignment horizontal="center" vertical="center" shrinkToFit="1"/>
    </xf>
    <xf numFmtId="0" fontId="1" fillId="2" borderId="10" xfId="0" applyFont="1" applyFill="1" applyBorder="1" applyAlignment="1" applyProtection="1">
      <alignment horizontal="center" vertical="center" shrinkToFit="1"/>
    </xf>
    <xf numFmtId="0" fontId="1" fillId="2" borderId="17" xfId="0" applyFont="1" applyFill="1" applyBorder="1" applyAlignment="1" applyProtection="1">
      <alignment horizontal="center" vertical="center" shrinkToFit="1"/>
    </xf>
    <xf numFmtId="0" fontId="1" fillId="2" borderId="2" xfId="0" applyFont="1" applyFill="1" applyBorder="1" applyAlignment="1" applyProtection="1">
      <alignment horizontal="center" vertical="center" wrapText="1" shrinkToFit="1"/>
    </xf>
    <xf numFmtId="0" fontId="1" fillId="2" borderId="10" xfId="0" applyFont="1" applyFill="1" applyBorder="1" applyAlignment="1" applyProtection="1">
      <alignment horizontal="center" vertical="center" wrapText="1" shrinkToFit="1"/>
    </xf>
    <xf numFmtId="0" fontId="1" fillId="2" borderId="17" xfId="0" applyFont="1" applyFill="1" applyBorder="1" applyAlignment="1" applyProtection="1">
      <alignment horizontal="center" vertical="center" wrapText="1" shrinkToFit="1"/>
    </xf>
    <xf numFmtId="0" fontId="1" fillId="2" borderId="20" xfId="0" applyFont="1" applyFill="1" applyBorder="1" applyAlignment="1" applyProtection="1">
      <alignment horizontal="center" vertical="center" shrinkToFit="1"/>
    </xf>
    <xf numFmtId="0" fontId="9" fillId="2" borderId="2" xfId="0" applyFont="1" applyFill="1" applyBorder="1" applyAlignment="1" applyProtection="1">
      <alignment horizontal="center" vertical="center" wrapText="1" shrinkToFit="1"/>
    </xf>
    <xf numFmtId="0" fontId="9" fillId="2" borderId="10" xfId="0" applyFont="1" applyFill="1" applyBorder="1" applyAlignment="1" applyProtection="1">
      <alignment horizontal="center" vertical="center" wrapText="1" shrinkToFit="1"/>
    </xf>
    <xf numFmtId="0" fontId="9" fillId="2" borderId="17" xfId="0" applyFont="1" applyFill="1" applyBorder="1" applyAlignment="1" applyProtection="1">
      <alignment horizontal="center" vertical="center" wrapText="1" shrinkToFit="1"/>
    </xf>
    <xf numFmtId="0" fontId="1" fillId="2" borderId="4" xfId="0" applyFont="1" applyFill="1" applyBorder="1" applyAlignment="1" applyProtection="1">
      <alignment horizontal="center" vertical="center" shrinkToFit="1"/>
    </xf>
    <xf numFmtId="0" fontId="1" fillId="2" borderId="5" xfId="0" applyFont="1" applyFill="1" applyBorder="1" applyAlignment="1" applyProtection="1">
      <alignment horizontal="center" vertical="center" shrinkToFit="1"/>
    </xf>
    <xf numFmtId="0" fontId="1" fillId="2" borderId="12" xfId="0" applyFont="1" applyFill="1" applyBorder="1" applyAlignment="1" applyProtection="1">
      <alignment horizontal="center" vertical="center" shrinkToFit="1"/>
    </xf>
    <xf numFmtId="0" fontId="1" fillId="2" borderId="13" xfId="0" applyFont="1" applyFill="1" applyBorder="1" applyAlignment="1" applyProtection="1">
      <alignment horizontal="center" vertical="center" shrinkToFit="1"/>
    </xf>
    <xf numFmtId="0" fontId="1" fillId="3" borderId="6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center" vertical="center"/>
    </xf>
    <xf numFmtId="0" fontId="1" fillId="4" borderId="8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 shrinkToFit="1"/>
    </xf>
    <xf numFmtId="0" fontId="1" fillId="2" borderId="18" xfId="0" applyFont="1" applyFill="1" applyBorder="1" applyAlignment="1" applyProtection="1">
      <alignment horizontal="center" vertical="center" wrapText="1" shrinkToFit="1"/>
    </xf>
    <xf numFmtId="0" fontId="1" fillId="2" borderId="16" xfId="0" applyFont="1" applyFill="1" applyBorder="1" applyAlignment="1" applyProtection="1">
      <alignment horizontal="center" vertical="center" shrinkToFit="1"/>
    </xf>
    <xf numFmtId="0" fontId="1" fillId="2" borderId="15" xfId="0" applyFont="1" applyFill="1" applyBorder="1" applyAlignment="1" applyProtection="1">
      <alignment horizontal="center" vertical="center" shrinkToFit="1"/>
    </xf>
    <xf numFmtId="0" fontId="1" fillId="2" borderId="3" xfId="0" applyFont="1" applyFill="1" applyBorder="1" applyAlignment="1" applyProtection="1">
      <alignment horizontal="center" vertical="center" wrapText="1" shrinkToFit="1"/>
    </xf>
    <xf numFmtId="0" fontId="1" fillId="2" borderId="11" xfId="0" applyFont="1" applyFill="1" applyBorder="1" applyAlignment="1" applyProtection="1">
      <alignment horizontal="center" vertical="center" wrapText="1" shrinkToFit="1"/>
    </xf>
    <xf numFmtId="0" fontId="1" fillId="2" borderId="22" xfId="0" applyFont="1" applyFill="1" applyBorder="1" applyAlignment="1" applyProtection="1">
      <alignment horizontal="center" vertical="center" shrinkToFit="1"/>
    </xf>
    <xf numFmtId="0" fontId="1" fillId="2" borderId="23" xfId="0" applyFont="1" applyFill="1" applyBorder="1" applyAlignment="1" applyProtection="1">
      <alignment horizontal="center" vertical="center" shrinkToFit="1"/>
    </xf>
    <xf numFmtId="0" fontId="1" fillId="2" borderId="30" xfId="0" applyFont="1" applyFill="1" applyBorder="1" applyAlignment="1" applyProtection="1">
      <alignment horizontal="center" vertical="center" shrinkToFit="1"/>
    </xf>
    <xf numFmtId="0" fontId="1" fillId="2" borderId="14" xfId="0" applyFont="1" applyFill="1" applyBorder="1" applyAlignment="1" applyProtection="1">
      <alignment horizontal="center" vertical="center" shrinkToFit="1"/>
    </xf>
    <xf numFmtId="0" fontId="1" fillId="2" borderId="11" xfId="0" applyFont="1" applyFill="1" applyBorder="1" applyAlignment="1" applyProtection="1">
      <alignment horizontal="center" vertical="center" shrinkToFit="1"/>
    </xf>
    <xf numFmtId="0" fontId="3" fillId="5" borderId="25" xfId="0" applyFont="1" applyFill="1" applyBorder="1" applyAlignment="1" applyProtection="1">
      <alignment horizontal="center" vertical="center" shrinkToFit="1"/>
      <protection locked="0"/>
    </xf>
    <xf numFmtId="0" fontId="3" fillId="5" borderId="26" xfId="0" applyFont="1" applyFill="1" applyBorder="1" applyAlignment="1" applyProtection="1">
      <alignment horizontal="center" vertical="center" shrinkToFit="1"/>
      <protection locked="0"/>
    </xf>
    <xf numFmtId="0" fontId="3" fillId="5" borderId="2" xfId="0" applyFont="1" applyFill="1" applyBorder="1" applyAlignment="1" applyProtection="1">
      <alignment horizontal="center" vertical="center" shrinkToFit="1"/>
      <protection locked="0"/>
    </xf>
    <xf numFmtId="0" fontId="3" fillId="5" borderId="20" xfId="0" applyFont="1" applyFill="1" applyBorder="1" applyAlignment="1" applyProtection="1">
      <alignment horizontal="center" vertical="center" shrinkToFit="1"/>
      <protection locked="0"/>
    </xf>
    <xf numFmtId="0" fontId="3" fillId="5" borderId="22" xfId="0" applyFont="1" applyFill="1" applyBorder="1" applyAlignment="1" applyProtection="1">
      <alignment horizontal="center" vertical="center" shrinkToFit="1"/>
      <protection locked="0"/>
    </xf>
    <xf numFmtId="0" fontId="3" fillId="5" borderId="24" xfId="0" applyFont="1" applyFill="1" applyBorder="1" applyAlignment="1" applyProtection="1">
      <alignment horizontal="center" vertical="center" shrinkToFit="1"/>
      <protection locked="0"/>
    </xf>
    <xf numFmtId="0" fontId="1" fillId="2" borderId="21" xfId="0" applyFont="1" applyFill="1" applyBorder="1" applyAlignment="1" applyProtection="1">
      <alignment horizontal="center" vertical="center" wrapText="1" shrinkToFit="1"/>
    </xf>
    <xf numFmtId="0" fontId="2" fillId="5" borderId="1" xfId="0" applyFont="1" applyFill="1" applyBorder="1" applyAlignment="1" applyProtection="1">
      <alignment horizontal="center" vertical="center" shrinkToFit="1"/>
      <protection locked="0"/>
    </xf>
    <xf numFmtId="0" fontId="2" fillId="5" borderId="2" xfId="0" applyFont="1" applyFill="1" applyBorder="1" applyAlignment="1" applyProtection="1">
      <alignment horizontal="center" vertical="center" shrinkToFit="1"/>
      <protection locked="0"/>
    </xf>
    <xf numFmtId="0" fontId="2" fillId="5" borderId="9" xfId="0" applyFont="1" applyFill="1" applyBorder="1" applyAlignment="1" applyProtection="1">
      <alignment horizontal="center" vertical="center" shrinkToFit="1"/>
      <protection locked="0"/>
    </xf>
    <xf numFmtId="0" fontId="2" fillId="5" borderId="10" xfId="0" applyFont="1" applyFill="1" applyBorder="1" applyAlignment="1" applyProtection="1">
      <alignment horizontal="center" vertical="center" shrinkToFit="1"/>
      <protection locked="0"/>
    </xf>
    <xf numFmtId="0" fontId="3" fillId="5" borderId="10" xfId="0" applyFont="1" applyFill="1" applyBorder="1" applyAlignment="1" applyProtection="1">
      <alignment horizontal="center" vertical="center" shrinkToFit="1"/>
      <protection locked="0"/>
    </xf>
    <xf numFmtId="0" fontId="3" fillId="5" borderId="23" xfId="0" applyFont="1" applyFill="1" applyBorder="1" applyAlignment="1" applyProtection="1">
      <alignment horizontal="center" vertical="center" shrinkToFit="1"/>
      <protection locked="0"/>
    </xf>
    <xf numFmtId="0" fontId="2" fillId="5" borderId="19" xfId="0" applyFont="1" applyFill="1" applyBorder="1" applyAlignment="1" applyProtection="1">
      <alignment horizontal="center" vertical="center" wrapText="1" shrinkToFit="1"/>
      <protection locked="0"/>
    </xf>
    <xf numFmtId="0" fontId="2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7" borderId="1" xfId="0" applyFont="1" applyFill="1" applyBorder="1" applyAlignment="1" applyProtection="1">
      <alignment horizontal="center" vertical="center" shrinkToFit="1"/>
      <protection locked="0"/>
    </xf>
    <xf numFmtId="0" fontId="3" fillId="7" borderId="2" xfId="0" applyFont="1" applyFill="1" applyBorder="1" applyAlignment="1" applyProtection="1">
      <alignment horizontal="center" vertical="center" shrinkToFit="1"/>
      <protection locked="0"/>
    </xf>
    <xf numFmtId="0" fontId="3" fillId="7" borderId="19" xfId="0" applyFont="1" applyFill="1" applyBorder="1" applyAlignment="1" applyProtection="1">
      <alignment horizontal="center" vertical="center" shrinkToFit="1"/>
      <protection locked="0"/>
    </xf>
    <xf numFmtId="0" fontId="3" fillId="7" borderId="20" xfId="0" applyFont="1" applyFill="1" applyBorder="1" applyAlignment="1" applyProtection="1">
      <alignment horizontal="center" vertical="center" shrinkToFit="1"/>
      <protection locked="0"/>
    </xf>
    <xf numFmtId="0" fontId="3" fillId="7" borderId="25" xfId="0" applyFont="1" applyFill="1" applyBorder="1" applyAlignment="1" applyProtection="1">
      <alignment horizontal="center" vertical="center" shrinkToFit="1"/>
      <protection locked="0"/>
    </xf>
    <xf numFmtId="0" fontId="3" fillId="7" borderId="26" xfId="0" applyFont="1" applyFill="1" applyBorder="1" applyAlignment="1" applyProtection="1">
      <alignment horizontal="center" vertical="center" shrinkToFit="1"/>
      <protection locked="0"/>
    </xf>
    <xf numFmtId="0" fontId="10" fillId="7" borderId="1" xfId="0" applyFont="1" applyFill="1" applyBorder="1" applyAlignment="1" applyProtection="1">
      <alignment horizontal="center" vertical="center" wrapText="1"/>
    </xf>
    <xf numFmtId="0" fontId="10" fillId="7" borderId="2" xfId="0" applyFont="1" applyFill="1" applyBorder="1" applyAlignment="1" applyProtection="1">
      <alignment horizontal="center" vertical="center" wrapText="1"/>
    </xf>
    <xf numFmtId="0" fontId="10" fillId="7" borderId="19" xfId="0" applyFont="1" applyFill="1" applyBorder="1" applyAlignment="1" applyProtection="1">
      <alignment horizontal="center" vertical="center" wrapText="1"/>
    </xf>
    <xf numFmtId="0" fontId="10" fillId="7" borderId="20" xfId="0" applyFont="1" applyFill="1" applyBorder="1" applyAlignment="1" applyProtection="1">
      <alignment horizontal="center" vertical="center" wrapText="1"/>
    </xf>
    <xf numFmtId="0" fontId="11" fillId="7" borderId="2" xfId="0" applyFont="1" applyFill="1" applyBorder="1" applyAlignment="1" applyProtection="1">
      <alignment horizontal="center" vertical="center" wrapText="1"/>
    </xf>
    <xf numFmtId="0" fontId="11" fillId="7" borderId="22" xfId="0" applyFont="1" applyFill="1" applyBorder="1" applyAlignment="1" applyProtection="1">
      <alignment horizontal="center" vertical="center" wrapText="1"/>
    </xf>
    <xf numFmtId="0" fontId="10" fillId="8" borderId="20" xfId="0" applyFont="1" applyFill="1" applyBorder="1" applyAlignment="1" applyProtection="1">
      <alignment horizontal="center" vertical="center" wrapText="1"/>
    </xf>
    <xf numFmtId="0" fontId="3" fillId="8" borderId="2" xfId="0" applyFont="1" applyFill="1" applyBorder="1" applyAlignment="1" applyProtection="1">
      <alignment horizontal="center" vertical="center" shrinkToFit="1"/>
      <protection locked="0"/>
    </xf>
    <xf numFmtId="0" fontId="3" fillId="8" borderId="22" xfId="0" applyFont="1" applyFill="1" applyBorder="1" applyAlignment="1" applyProtection="1">
      <alignment horizontal="center" vertical="center" shrinkToFit="1"/>
      <protection locked="0"/>
    </xf>
    <xf numFmtId="0" fontId="3" fillId="8" borderId="20" xfId="0" applyFont="1" applyFill="1" applyBorder="1" applyAlignment="1" applyProtection="1">
      <alignment horizontal="center" vertical="center" shrinkToFit="1"/>
      <protection locked="0"/>
    </xf>
    <xf numFmtId="0" fontId="3" fillId="8" borderId="24" xfId="0" applyFont="1" applyFill="1" applyBorder="1" applyAlignment="1" applyProtection="1">
      <alignment horizontal="center" vertical="center" shrinkToFit="1"/>
      <protection locked="0"/>
    </xf>
    <xf numFmtId="1" fontId="10" fillId="8" borderId="20" xfId="0" applyNumberFormat="1" applyFont="1" applyFill="1" applyBorder="1" applyAlignment="1" applyProtection="1">
      <alignment horizontal="center" vertical="center" wrapText="1"/>
    </xf>
    <xf numFmtId="1" fontId="10" fillId="5" borderId="20" xfId="0" applyNumberFormat="1" applyFont="1" applyFill="1" applyBorder="1" applyAlignment="1" applyProtection="1">
      <alignment horizontal="center" vertical="center" wrapText="1"/>
    </xf>
    <xf numFmtId="1" fontId="10" fillId="5" borderId="2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601;&#1585;&#16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گزارش مدیریتی"/>
      <sheetName val="جدول آمار نیرو"/>
      <sheetName val="فرم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69"/>
  <sheetViews>
    <sheetView rightToLeft="1" tabSelected="1" workbookViewId="0">
      <selection activeCell="E14" sqref="E14"/>
    </sheetView>
  </sheetViews>
  <sheetFormatPr defaultRowHeight="15" x14ac:dyDescent="0.2"/>
  <cols>
    <col min="1" max="1" width="1.6640625" style="1" customWidth="1"/>
    <col min="2" max="2" width="8.88671875" style="1"/>
    <col min="3" max="3" width="14.88671875" style="1" bestFit="1" customWidth="1"/>
    <col min="4" max="4" width="8.88671875" style="1" customWidth="1"/>
    <col min="5" max="5" width="14.88671875" style="1" customWidth="1"/>
    <col min="6" max="7" width="8.88671875" style="1"/>
    <col min="8" max="8" width="9.88671875" style="1" customWidth="1"/>
    <col min="9" max="10" width="8.88671875" style="1"/>
    <col min="11" max="11" width="12.21875" style="1" customWidth="1"/>
    <col min="12" max="12" width="12.21875" style="1" hidden="1" customWidth="1"/>
    <col min="13" max="13" width="10.6640625" style="1" customWidth="1"/>
    <col min="14" max="14" width="10.6640625" style="1" hidden="1" customWidth="1"/>
    <col min="15" max="15" width="12.21875" style="1" bestFit="1" customWidth="1"/>
    <col min="16" max="16" width="12.44140625" style="1" customWidth="1"/>
    <col min="17" max="42" width="8.88671875" style="1" customWidth="1"/>
    <col min="43" max="43" width="25.44140625" style="1" customWidth="1"/>
    <col min="44" max="44" width="38.5546875" style="1" customWidth="1"/>
    <col min="45" max="45" width="8.88671875" style="1"/>
    <col min="46" max="46" width="24.6640625" style="2" hidden="1" customWidth="1"/>
    <col min="47" max="47" width="11.109375" style="1" hidden="1" customWidth="1"/>
    <col min="48" max="48" width="24" style="1" hidden="1" customWidth="1"/>
    <col min="49" max="49" width="16.5546875" style="1" hidden="1" customWidth="1"/>
    <col min="50" max="51" width="24" style="1" hidden="1" customWidth="1"/>
    <col min="52" max="53" width="8.88671875" style="1" hidden="1" customWidth="1"/>
    <col min="54" max="54" width="0" style="1" hidden="1" customWidth="1"/>
    <col min="55" max="16384" width="8.88671875" style="1"/>
  </cols>
  <sheetData>
    <row r="1" spans="2:54" ht="20.100000000000001" customHeight="1" thickBot="1" x14ac:dyDescent="0.25"/>
    <row r="2" spans="2:54" ht="27.75" customHeight="1" x14ac:dyDescent="0.2">
      <c r="C2" s="88" t="s">
        <v>46</v>
      </c>
      <c r="D2" s="89"/>
      <c r="E2" s="101"/>
      <c r="F2" s="102"/>
      <c r="H2" s="94" t="s">
        <v>62</v>
      </c>
      <c r="I2" s="95"/>
      <c r="J2" s="95"/>
      <c r="K2" s="98" t="s">
        <v>65</v>
      </c>
      <c r="L2" s="98"/>
      <c r="M2" s="98" t="s">
        <v>64</v>
      </c>
      <c r="N2" s="98"/>
      <c r="O2" s="98" t="s">
        <v>63</v>
      </c>
      <c r="P2" s="99" t="s">
        <v>10</v>
      </c>
      <c r="AR2" s="2"/>
      <c r="AT2" s="1"/>
    </row>
    <row r="3" spans="2:54" ht="30" customHeight="1" thickBot="1" x14ac:dyDescent="0.25">
      <c r="C3" s="90" t="s">
        <v>47</v>
      </c>
      <c r="D3" s="91"/>
      <c r="E3" s="103"/>
      <c r="F3" s="104"/>
      <c r="H3" s="96" t="s">
        <v>61</v>
      </c>
      <c r="I3" s="97"/>
      <c r="J3" s="97"/>
      <c r="K3" s="100"/>
      <c r="L3" s="105">
        <f>K3/2</f>
        <v>0</v>
      </c>
      <c r="M3" s="106" t="str">
        <f>IF(K3&gt;0,N3,"")</f>
        <v/>
      </c>
      <c r="N3" s="105">
        <f>IF(L3&lt;2,2,L3)</f>
        <v>2</v>
      </c>
      <c r="O3" s="100"/>
      <c r="P3" s="107" t="str">
        <f>IF(K3&gt;0,M3-O3,"")</f>
        <v/>
      </c>
      <c r="AR3" s="2"/>
      <c r="AT3" s="1"/>
      <c r="AU3" s="1">
        <f>IF(E4=AT5,1,0)</f>
        <v>0</v>
      </c>
    </row>
    <row r="4" spans="2:54" ht="30" customHeight="1" thickBot="1" x14ac:dyDescent="0.25">
      <c r="C4" s="92" t="s">
        <v>50</v>
      </c>
      <c r="D4" s="93"/>
      <c r="E4" s="103"/>
      <c r="F4" s="104"/>
      <c r="AI4" s="73" t="s">
        <v>60</v>
      </c>
      <c r="AJ4" s="74"/>
      <c r="AK4" s="28">
        <f>AQ4-Q9+Q10+Q11</f>
        <v>0</v>
      </c>
      <c r="AO4" s="73" t="s">
        <v>59</v>
      </c>
      <c r="AP4" s="74"/>
      <c r="AQ4" s="32">
        <f>SUM(AP9:AP28)+AU3+AT4</f>
        <v>0</v>
      </c>
      <c r="AT4" s="1">
        <f>IF(E3=AT6,1,0)</f>
        <v>0</v>
      </c>
    </row>
    <row r="5" spans="2:54" ht="36.75" customHeight="1" thickBot="1" x14ac:dyDescent="0.25">
      <c r="AT5" s="9" t="s">
        <v>48</v>
      </c>
    </row>
    <row r="6" spans="2:54" s="3" customFormat="1" ht="30" customHeight="1" x14ac:dyDescent="0.2">
      <c r="B6" s="41" t="s">
        <v>0</v>
      </c>
      <c r="C6" s="44" t="s">
        <v>1</v>
      </c>
      <c r="D6" s="66" t="s">
        <v>9</v>
      </c>
      <c r="E6" s="47" t="s">
        <v>2</v>
      </c>
      <c r="F6" s="47" t="s">
        <v>41</v>
      </c>
      <c r="G6" s="44" t="s">
        <v>36</v>
      </c>
      <c r="H6" s="51" t="s">
        <v>44</v>
      </c>
      <c r="I6" s="47" t="s">
        <v>57</v>
      </c>
      <c r="J6" s="47" t="s">
        <v>58</v>
      </c>
      <c r="K6" s="54" t="s">
        <v>4</v>
      </c>
      <c r="L6" s="54"/>
      <c r="M6" s="54"/>
      <c r="N6" s="54"/>
      <c r="O6" s="54"/>
      <c r="P6" s="54"/>
      <c r="Q6" s="55"/>
      <c r="R6" s="58" t="s">
        <v>5</v>
      </c>
      <c r="S6" s="58"/>
      <c r="T6" s="58"/>
      <c r="U6" s="58"/>
      <c r="V6" s="58"/>
      <c r="W6" s="58"/>
      <c r="X6" s="58"/>
      <c r="Y6" s="58"/>
      <c r="Z6" s="58"/>
      <c r="AA6" s="59" t="s">
        <v>6</v>
      </c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1"/>
      <c r="AN6" s="62" t="s">
        <v>7</v>
      </c>
      <c r="AO6" s="66" t="s">
        <v>8</v>
      </c>
      <c r="AP6" s="47" t="s">
        <v>10</v>
      </c>
      <c r="AQ6" s="44" t="s">
        <v>11</v>
      </c>
      <c r="AR6" s="68" t="s">
        <v>37</v>
      </c>
      <c r="AT6" s="9" t="s">
        <v>49</v>
      </c>
      <c r="AZ6" s="45"/>
      <c r="BA6" s="44"/>
    </row>
    <row r="7" spans="2:54" s="3" customFormat="1" ht="36.75" customHeight="1" x14ac:dyDescent="0.2">
      <c r="B7" s="42"/>
      <c r="C7" s="45"/>
      <c r="D7" s="67"/>
      <c r="E7" s="48"/>
      <c r="F7" s="48"/>
      <c r="G7" s="45"/>
      <c r="H7" s="52"/>
      <c r="I7" s="48"/>
      <c r="J7" s="48"/>
      <c r="K7" s="56"/>
      <c r="L7" s="56"/>
      <c r="M7" s="56"/>
      <c r="N7" s="56"/>
      <c r="O7" s="56"/>
      <c r="P7" s="56"/>
      <c r="Q7" s="57"/>
      <c r="R7" s="71" t="s">
        <v>12</v>
      </c>
      <c r="S7" s="65"/>
      <c r="T7" s="64" t="s">
        <v>13</v>
      </c>
      <c r="U7" s="65"/>
      <c r="V7" s="64" t="s">
        <v>14</v>
      </c>
      <c r="W7" s="65"/>
      <c r="X7" s="64" t="s">
        <v>15</v>
      </c>
      <c r="Y7" s="65"/>
      <c r="Z7" s="46" t="s">
        <v>16</v>
      </c>
      <c r="AA7" s="64" t="s">
        <v>17</v>
      </c>
      <c r="AB7" s="65"/>
      <c r="AC7" s="64" t="s">
        <v>13</v>
      </c>
      <c r="AD7" s="65"/>
      <c r="AE7" s="64" t="s">
        <v>14</v>
      </c>
      <c r="AF7" s="65"/>
      <c r="AG7" s="64" t="s">
        <v>15</v>
      </c>
      <c r="AH7" s="65"/>
      <c r="AI7" s="46" t="s">
        <v>18</v>
      </c>
      <c r="AJ7" s="46" t="s">
        <v>19</v>
      </c>
      <c r="AK7" s="46" t="s">
        <v>20</v>
      </c>
      <c r="AL7" s="46" t="s">
        <v>21</v>
      </c>
      <c r="AM7" s="46" t="s">
        <v>22</v>
      </c>
      <c r="AN7" s="63"/>
      <c r="AO7" s="67"/>
      <c r="AP7" s="48"/>
      <c r="AQ7" s="45"/>
      <c r="AR7" s="69"/>
      <c r="AT7" s="4"/>
      <c r="AZ7" s="45"/>
      <c r="BA7" s="45"/>
    </row>
    <row r="8" spans="2:54" s="3" customFormat="1" ht="34.5" customHeight="1" thickBot="1" x14ac:dyDescent="0.25">
      <c r="B8" s="43"/>
      <c r="C8" s="46"/>
      <c r="D8" s="67"/>
      <c r="E8" s="49"/>
      <c r="F8" s="49"/>
      <c r="G8" s="46"/>
      <c r="H8" s="53"/>
      <c r="I8" s="49"/>
      <c r="J8" s="49"/>
      <c r="K8" s="13" t="s">
        <v>12</v>
      </c>
      <c r="L8" s="39"/>
      <c r="M8" s="13" t="s">
        <v>23</v>
      </c>
      <c r="N8" s="39"/>
      <c r="O8" s="13" t="s">
        <v>14</v>
      </c>
      <c r="P8" s="13" t="s">
        <v>24</v>
      </c>
      <c r="Q8" s="13" t="s">
        <v>25</v>
      </c>
      <c r="R8" s="23">
        <v>1403</v>
      </c>
      <c r="S8" s="13">
        <v>1404</v>
      </c>
      <c r="T8" s="13">
        <v>1403</v>
      </c>
      <c r="U8" s="13">
        <v>1404</v>
      </c>
      <c r="V8" s="13">
        <v>1403</v>
      </c>
      <c r="W8" s="13">
        <v>1404</v>
      </c>
      <c r="X8" s="13">
        <v>1403</v>
      </c>
      <c r="Y8" s="13">
        <v>1404</v>
      </c>
      <c r="Z8" s="72"/>
      <c r="AA8" s="13">
        <v>1403</v>
      </c>
      <c r="AB8" s="13">
        <v>1404</v>
      </c>
      <c r="AC8" s="13">
        <v>1403</v>
      </c>
      <c r="AD8" s="13">
        <v>1404</v>
      </c>
      <c r="AE8" s="13">
        <v>1403</v>
      </c>
      <c r="AF8" s="13">
        <v>1404</v>
      </c>
      <c r="AG8" s="13">
        <v>1403</v>
      </c>
      <c r="AH8" s="13">
        <v>1404</v>
      </c>
      <c r="AI8" s="72"/>
      <c r="AJ8" s="72"/>
      <c r="AK8" s="72"/>
      <c r="AL8" s="72"/>
      <c r="AM8" s="72"/>
      <c r="AN8" s="63"/>
      <c r="AO8" s="67"/>
      <c r="AP8" s="49"/>
      <c r="AQ8" s="46"/>
      <c r="AR8" s="70"/>
      <c r="AT8" s="4"/>
      <c r="AX8" s="3" t="s">
        <v>45</v>
      </c>
      <c r="AY8" s="3" t="s">
        <v>43</v>
      </c>
      <c r="AZ8" s="45"/>
      <c r="BA8" s="50"/>
      <c r="BB8" s="3" t="s">
        <v>42</v>
      </c>
    </row>
    <row r="9" spans="2:54" s="7" customFormat="1" ht="34.5" customHeight="1" x14ac:dyDescent="0.2">
      <c r="B9" s="24">
        <v>1</v>
      </c>
      <c r="C9" s="14" t="s">
        <v>26</v>
      </c>
      <c r="D9" s="14"/>
      <c r="E9" s="14"/>
      <c r="F9" s="25"/>
      <c r="G9" s="25"/>
      <c r="H9" s="14"/>
      <c r="I9" s="14"/>
      <c r="J9" s="25"/>
      <c r="K9" s="14"/>
      <c r="L9" s="40"/>
      <c r="M9" s="14"/>
      <c r="N9" s="40"/>
      <c r="O9" s="14"/>
      <c r="P9" s="14"/>
      <c r="Q9" s="14">
        <f>P9+O9+M9+K9</f>
        <v>0</v>
      </c>
      <c r="R9" s="26"/>
      <c r="S9" s="26"/>
      <c r="T9" s="26"/>
      <c r="U9" s="26"/>
      <c r="V9" s="26"/>
      <c r="W9" s="26"/>
      <c r="X9" s="26"/>
      <c r="Y9" s="26"/>
      <c r="Z9" s="26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8">
        <f>Z9-AM9</f>
        <v>0</v>
      </c>
      <c r="AO9" s="29">
        <f>(H9*AZ9)+BA9+BB9+AY9</f>
        <v>0</v>
      </c>
      <c r="AP9" s="30">
        <f>AO9-D9</f>
        <v>0</v>
      </c>
      <c r="AQ9" s="30"/>
      <c r="AR9" s="35"/>
      <c r="AT9" s="8" t="s">
        <v>36</v>
      </c>
      <c r="AU9" s="7" t="s">
        <v>31</v>
      </c>
      <c r="AV9" s="7" t="s">
        <v>33</v>
      </c>
      <c r="AX9" s="9">
        <f>IF(G9=$AT$10,5,IF(G9=$AT$11,3))+IF(G9=$AT$12,3,1)</f>
        <v>1</v>
      </c>
      <c r="AY9" s="9">
        <f>I9/AX9</f>
        <v>0</v>
      </c>
      <c r="AZ9" s="5">
        <f t="shared" ref="AZ9:AZ28" si="0">IF(G9=$AT$10,$AU$10,+IF(G9=$AT$11,$AU$11))+IF(G9=$AT$12,$AU$12)</f>
        <v>0</v>
      </c>
      <c r="BA9" s="6">
        <f t="shared" ref="BA9:BA28" si="1">IF(J9=$AV$11,1,0)</f>
        <v>0</v>
      </c>
      <c r="BB9" s="7">
        <f>F9/150</f>
        <v>0</v>
      </c>
    </row>
    <row r="10" spans="2:54" ht="25.5" x14ac:dyDescent="0.2">
      <c r="B10" s="24">
        <v>2</v>
      </c>
      <c r="C10" s="36" t="s">
        <v>26</v>
      </c>
      <c r="D10" s="36"/>
      <c r="E10" s="36"/>
      <c r="F10" s="25"/>
      <c r="G10" s="25"/>
      <c r="H10" s="36"/>
      <c r="I10" s="36"/>
      <c r="J10" s="25"/>
      <c r="K10" s="36"/>
      <c r="L10" s="40"/>
      <c r="M10" s="36"/>
      <c r="N10" s="40"/>
      <c r="O10" s="36"/>
      <c r="P10" s="36"/>
      <c r="Q10" s="36">
        <f t="shared" ref="Q10:Q11" si="2">P10+O10+M10+K10</f>
        <v>0</v>
      </c>
      <c r="R10" s="26"/>
      <c r="S10" s="26"/>
      <c r="T10" s="26"/>
      <c r="U10" s="26"/>
      <c r="V10" s="26"/>
      <c r="W10" s="26"/>
      <c r="X10" s="26"/>
      <c r="Y10" s="26"/>
      <c r="Z10" s="26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8">
        <f t="shared" ref="AN10:AN11" si="3">Z10-AM10</f>
        <v>0</v>
      </c>
      <c r="AO10" s="29">
        <f t="shared" ref="AO10:AO11" si="4">(H10*AZ10)+BA10+BB10+AY10</f>
        <v>0</v>
      </c>
      <c r="AP10" s="30">
        <f t="shared" ref="AP10:AP11" si="5">AO10-D10</f>
        <v>0</v>
      </c>
      <c r="AQ10" s="30"/>
      <c r="AR10" s="35"/>
      <c r="AT10" s="9" t="s">
        <v>28</v>
      </c>
      <c r="AU10" s="1">
        <v>2</v>
      </c>
      <c r="AV10" s="9" t="s">
        <v>35</v>
      </c>
      <c r="AW10" s="10"/>
      <c r="AX10" s="9">
        <f>IF(G10=$AT$10,5,IF(G10=$AT$11,3))+IF(G10=$AT$12,3,1)</f>
        <v>1</v>
      </c>
      <c r="AY10" s="9">
        <f t="shared" ref="AY10:AY28" si="6">I10/AX10</f>
        <v>0</v>
      </c>
      <c r="AZ10" s="5">
        <f t="shared" si="0"/>
        <v>0</v>
      </c>
      <c r="BA10" s="6">
        <f t="shared" si="1"/>
        <v>0</v>
      </c>
      <c r="BB10" s="7">
        <f t="shared" ref="BB10:BB28" si="7">F10/150</f>
        <v>0</v>
      </c>
    </row>
    <row r="11" spans="2:54" ht="25.5" x14ac:dyDescent="0.2">
      <c r="B11" s="24">
        <v>3</v>
      </c>
      <c r="C11" s="36" t="s">
        <v>26</v>
      </c>
      <c r="D11" s="36"/>
      <c r="E11" s="36"/>
      <c r="F11" s="25"/>
      <c r="G11" s="25"/>
      <c r="H11" s="36"/>
      <c r="I11" s="36"/>
      <c r="J11" s="25"/>
      <c r="K11" s="36"/>
      <c r="L11" s="40"/>
      <c r="M11" s="36"/>
      <c r="N11" s="40"/>
      <c r="O11" s="36"/>
      <c r="P11" s="36"/>
      <c r="Q11" s="36">
        <f t="shared" si="2"/>
        <v>0</v>
      </c>
      <c r="R11" s="26"/>
      <c r="S11" s="26"/>
      <c r="T11" s="26"/>
      <c r="U11" s="26"/>
      <c r="V11" s="26"/>
      <c r="W11" s="26"/>
      <c r="X11" s="26"/>
      <c r="Y11" s="26"/>
      <c r="Z11" s="26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>
        <f t="shared" si="3"/>
        <v>0</v>
      </c>
      <c r="AO11" s="29">
        <f t="shared" si="4"/>
        <v>0</v>
      </c>
      <c r="AP11" s="30">
        <f t="shared" si="5"/>
        <v>0</v>
      </c>
      <c r="AQ11" s="30"/>
      <c r="AR11" s="35"/>
      <c r="AT11" s="9" t="s">
        <v>29</v>
      </c>
      <c r="AU11" s="1">
        <v>3</v>
      </c>
      <c r="AV11" s="9" t="s">
        <v>32</v>
      </c>
      <c r="AW11" s="10" t="s">
        <v>26</v>
      </c>
      <c r="AX11" s="9">
        <f t="shared" ref="AX11:AX28" si="8">IF(G11=$AT$10,5,IF(G11=$AT$11,3))+IF(G11=$AT$12,3,1)</f>
        <v>1</v>
      </c>
      <c r="AY11" s="9">
        <f t="shared" si="6"/>
        <v>0</v>
      </c>
      <c r="AZ11" s="5">
        <f t="shared" si="0"/>
        <v>0</v>
      </c>
      <c r="BA11" s="6">
        <f t="shared" si="1"/>
        <v>0</v>
      </c>
      <c r="BB11" s="7">
        <f t="shared" si="7"/>
        <v>0</v>
      </c>
    </row>
    <row r="12" spans="2:54" ht="25.5" x14ac:dyDescent="0.2">
      <c r="B12" s="15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  <c r="AO12" s="20"/>
      <c r="AP12" s="21"/>
      <c r="AQ12" s="21"/>
      <c r="AR12" s="22"/>
      <c r="AT12" s="9" t="s">
        <v>30</v>
      </c>
      <c r="AU12" s="1">
        <v>3.5</v>
      </c>
      <c r="AW12" s="10"/>
      <c r="AX12" s="9">
        <f t="shared" si="8"/>
        <v>1</v>
      </c>
      <c r="AY12" s="9">
        <f t="shared" si="6"/>
        <v>0</v>
      </c>
      <c r="AZ12" s="5">
        <f t="shared" si="0"/>
        <v>0</v>
      </c>
      <c r="BA12" s="6">
        <f t="shared" si="1"/>
        <v>0</v>
      </c>
      <c r="BB12" s="7">
        <f t="shared" si="7"/>
        <v>0</v>
      </c>
    </row>
    <row r="13" spans="2:54" ht="25.5" x14ac:dyDescent="0.2">
      <c r="B13" s="1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  <c r="AO13" s="20"/>
      <c r="AP13" s="21"/>
      <c r="AQ13" s="21"/>
      <c r="AR13" s="22"/>
      <c r="AT13" s="9"/>
      <c r="AW13" s="10"/>
      <c r="AX13" s="9">
        <f t="shared" si="8"/>
        <v>1</v>
      </c>
      <c r="AY13" s="9">
        <f t="shared" si="6"/>
        <v>0</v>
      </c>
      <c r="AZ13" s="5">
        <f t="shared" si="0"/>
        <v>0</v>
      </c>
      <c r="BA13" s="6">
        <f t="shared" si="1"/>
        <v>0</v>
      </c>
      <c r="BB13" s="7">
        <f t="shared" si="7"/>
        <v>0</v>
      </c>
    </row>
    <row r="14" spans="2:54" ht="29.25" customHeight="1" x14ac:dyDescent="0.2">
      <c r="B14" s="15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  <c r="AO14" s="20"/>
      <c r="AP14" s="21"/>
      <c r="AQ14" s="21"/>
      <c r="AR14" s="22"/>
      <c r="AT14" s="9"/>
      <c r="AW14" s="10"/>
      <c r="AX14" s="9">
        <f t="shared" si="8"/>
        <v>1</v>
      </c>
      <c r="AY14" s="9">
        <f t="shared" si="6"/>
        <v>0</v>
      </c>
      <c r="AZ14" s="5">
        <f t="shared" si="0"/>
        <v>0</v>
      </c>
      <c r="BA14" s="6">
        <f t="shared" si="1"/>
        <v>0</v>
      </c>
      <c r="BB14" s="7">
        <f t="shared" si="7"/>
        <v>0</v>
      </c>
    </row>
    <row r="15" spans="2:54" ht="27.75" customHeight="1" x14ac:dyDescent="0.2"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  <c r="AO15" s="20"/>
      <c r="AP15" s="21"/>
      <c r="AQ15" s="21"/>
      <c r="AR15" s="22"/>
      <c r="AT15" s="9"/>
      <c r="AW15" s="10"/>
      <c r="AX15" s="9">
        <f t="shared" si="8"/>
        <v>1</v>
      </c>
      <c r="AY15" s="9">
        <f t="shared" si="6"/>
        <v>0</v>
      </c>
      <c r="AZ15" s="5">
        <f t="shared" si="0"/>
        <v>0</v>
      </c>
      <c r="BA15" s="6">
        <f t="shared" si="1"/>
        <v>0</v>
      </c>
      <c r="BB15" s="7">
        <f t="shared" si="7"/>
        <v>0</v>
      </c>
    </row>
    <row r="16" spans="2:54" ht="25.5" x14ac:dyDescent="0.2">
      <c r="B16" s="15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  <c r="AO16" s="20"/>
      <c r="AP16" s="21"/>
      <c r="AQ16" s="21"/>
      <c r="AR16" s="22"/>
      <c r="AT16" s="9"/>
      <c r="AX16" s="9">
        <f t="shared" si="8"/>
        <v>1</v>
      </c>
      <c r="AY16" s="9">
        <f t="shared" si="6"/>
        <v>0</v>
      </c>
      <c r="AZ16" s="5">
        <f t="shared" si="0"/>
        <v>0</v>
      </c>
      <c r="BA16" s="6">
        <f t="shared" si="1"/>
        <v>0</v>
      </c>
      <c r="BB16" s="7">
        <f t="shared" si="7"/>
        <v>0</v>
      </c>
    </row>
    <row r="17" spans="2:54" ht="25.5" x14ac:dyDescent="0.2">
      <c r="B17" s="1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  <c r="AO17" s="20"/>
      <c r="AP17" s="21"/>
      <c r="AQ17" s="21"/>
      <c r="AR17" s="22"/>
      <c r="AT17" s="9"/>
      <c r="AX17" s="9">
        <f t="shared" si="8"/>
        <v>1</v>
      </c>
      <c r="AY17" s="9">
        <f t="shared" si="6"/>
        <v>0</v>
      </c>
      <c r="AZ17" s="5">
        <f t="shared" si="0"/>
        <v>0</v>
      </c>
      <c r="BA17" s="6">
        <f t="shared" si="1"/>
        <v>0</v>
      </c>
      <c r="BB17" s="7">
        <f t="shared" si="7"/>
        <v>0</v>
      </c>
    </row>
    <row r="18" spans="2:54" ht="25.5" x14ac:dyDescent="0.2">
      <c r="B18" s="15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  <c r="AO18" s="20"/>
      <c r="AP18" s="21"/>
      <c r="AQ18" s="21"/>
      <c r="AR18" s="22"/>
      <c r="AT18" s="9"/>
      <c r="AX18" s="9">
        <f t="shared" si="8"/>
        <v>1</v>
      </c>
      <c r="AY18" s="9">
        <f>I18/AX18</f>
        <v>0</v>
      </c>
      <c r="AZ18" s="5">
        <f t="shared" si="0"/>
        <v>0</v>
      </c>
      <c r="BA18" s="6">
        <f t="shared" si="1"/>
        <v>0</v>
      </c>
      <c r="BB18" s="7">
        <f t="shared" si="7"/>
        <v>0</v>
      </c>
    </row>
    <row r="19" spans="2:54" ht="25.5" x14ac:dyDescent="0.2">
      <c r="B19" s="1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  <c r="AO19" s="20"/>
      <c r="AP19" s="21"/>
      <c r="AQ19" s="21"/>
      <c r="AR19" s="22"/>
      <c r="AT19" s="9"/>
      <c r="AX19" s="9">
        <f t="shared" si="8"/>
        <v>1</v>
      </c>
      <c r="AY19" s="9">
        <f t="shared" si="6"/>
        <v>0</v>
      </c>
      <c r="AZ19" s="5">
        <f t="shared" si="0"/>
        <v>0</v>
      </c>
      <c r="BA19" s="6">
        <f t="shared" si="1"/>
        <v>0</v>
      </c>
      <c r="BB19" s="7">
        <f t="shared" si="7"/>
        <v>0</v>
      </c>
    </row>
    <row r="20" spans="2:54" ht="25.5" x14ac:dyDescent="0.2">
      <c r="B20" s="15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  <c r="AO20" s="20"/>
      <c r="AP20" s="21"/>
      <c r="AQ20" s="21"/>
      <c r="AR20" s="22"/>
      <c r="AT20" s="9"/>
      <c r="AX20" s="9">
        <f t="shared" si="8"/>
        <v>1</v>
      </c>
      <c r="AY20" s="9">
        <f t="shared" si="6"/>
        <v>0</v>
      </c>
      <c r="AZ20" s="5">
        <f t="shared" si="0"/>
        <v>0</v>
      </c>
      <c r="BA20" s="6">
        <f t="shared" si="1"/>
        <v>0</v>
      </c>
      <c r="BB20" s="7">
        <f t="shared" si="7"/>
        <v>0</v>
      </c>
    </row>
    <row r="21" spans="2:54" ht="25.5" x14ac:dyDescent="0.2">
      <c r="B21" s="1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  <c r="AO21" s="20"/>
      <c r="AP21" s="21"/>
      <c r="AQ21" s="21"/>
      <c r="AR21" s="22"/>
      <c r="AT21" s="9"/>
      <c r="AX21" s="9">
        <f t="shared" si="8"/>
        <v>1</v>
      </c>
      <c r="AY21" s="9">
        <f t="shared" si="6"/>
        <v>0</v>
      </c>
      <c r="AZ21" s="5">
        <f t="shared" si="0"/>
        <v>0</v>
      </c>
      <c r="BA21" s="6">
        <f t="shared" si="1"/>
        <v>0</v>
      </c>
      <c r="BB21" s="7">
        <f t="shared" si="7"/>
        <v>0</v>
      </c>
    </row>
    <row r="22" spans="2:54" ht="25.5" x14ac:dyDescent="0.2">
      <c r="B22" s="1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  <c r="AO22" s="20"/>
      <c r="AP22" s="21"/>
      <c r="AQ22" s="21"/>
      <c r="AR22" s="22"/>
      <c r="AT22" s="9"/>
      <c r="AX22" s="9">
        <f t="shared" si="8"/>
        <v>1</v>
      </c>
      <c r="AY22" s="9">
        <f t="shared" si="6"/>
        <v>0</v>
      </c>
      <c r="AZ22" s="5">
        <f t="shared" si="0"/>
        <v>0</v>
      </c>
      <c r="BA22" s="6">
        <f t="shared" si="1"/>
        <v>0</v>
      </c>
      <c r="BB22" s="7">
        <f t="shared" si="7"/>
        <v>0</v>
      </c>
    </row>
    <row r="23" spans="2:54" ht="25.5" x14ac:dyDescent="0.2">
      <c r="B23" s="1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  <c r="AO23" s="20"/>
      <c r="AP23" s="21"/>
      <c r="AQ23" s="21"/>
      <c r="AR23" s="22"/>
      <c r="AT23" s="9"/>
      <c r="AX23" s="9">
        <f t="shared" si="8"/>
        <v>1</v>
      </c>
      <c r="AY23" s="9">
        <f t="shared" si="6"/>
        <v>0</v>
      </c>
      <c r="AZ23" s="5">
        <f t="shared" si="0"/>
        <v>0</v>
      </c>
      <c r="BA23" s="6">
        <f t="shared" si="1"/>
        <v>0</v>
      </c>
      <c r="BB23" s="7">
        <f t="shared" si="7"/>
        <v>0</v>
      </c>
    </row>
    <row r="24" spans="2:54" ht="25.5" x14ac:dyDescent="0.2">
      <c r="B24" s="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  <c r="AO24" s="20"/>
      <c r="AP24" s="21"/>
      <c r="AQ24" s="21"/>
      <c r="AR24" s="22"/>
      <c r="AT24" s="9"/>
      <c r="AX24" s="9">
        <f t="shared" si="8"/>
        <v>1</v>
      </c>
      <c r="AY24" s="9">
        <f t="shared" si="6"/>
        <v>0</v>
      </c>
      <c r="AZ24" s="5">
        <f t="shared" si="0"/>
        <v>0</v>
      </c>
      <c r="BA24" s="6">
        <f t="shared" si="1"/>
        <v>0</v>
      </c>
      <c r="BB24" s="7">
        <f t="shared" si="7"/>
        <v>0</v>
      </c>
    </row>
    <row r="25" spans="2:54" ht="28.5" customHeight="1" x14ac:dyDescent="0.2"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  <c r="AO25" s="20"/>
      <c r="AP25" s="21"/>
      <c r="AQ25" s="21"/>
      <c r="AR25" s="22"/>
      <c r="AT25" s="9"/>
      <c r="AX25" s="9">
        <f t="shared" si="8"/>
        <v>1</v>
      </c>
      <c r="AY25" s="9">
        <f t="shared" si="6"/>
        <v>0</v>
      </c>
      <c r="AZ25" s="5">
        <f t="shared" si="0"/>
        <v>0</v>
      </c>
      <c r="BA25" s="6">
        <f t="shared" si="1"/>
        <v>0</v>
      </c>
      <c r="BB25" s="7">
        <f t="shared" si="7"/>
        <v>0</v>
      </c>
    </row>
    <row r="26" spans="2:54" ht="24.75" customHeight="1" x14ac:dyDescent="0.2">
      <c r="B26" s="15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  <c r="AO26" s="20"/>
      <c r="AP26" s="21"/>
      <c r="AQ26" s="21"/>
      <c r="AR26" s="22"/>
      <c r="AT26" s="9"/>
      <c r="AX26" s="9">
        <f t="shared" si="8"/>
        <v>1</v>
      </c>
      <c r="AY26" s="9">
        <f t="shared" si="6"/>
        <v>0</v>
      </c>
      <c r="AZ26" s="5">
        <f t="shared" si="0"/>
        <v>0</v>
      </c>
      <c r="BA26" s="6">
        <f t="shared" si="1"/>
        <v>0</v>
      </c>
      <c r="BB26" s="7">
        <f t="shared" si="7"/>
        <v>0</v>
      </c>
    </row>
    <row r="27" spans="2:54" ht="25.5" x14ac:dyDescent="0.2">
      <c r="B27" s="15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  <c r="AO27" s="20"/>
      <c r="AP27" s="21"/>
      <c r="AQ27" s="21"/>
      <c r="AR27" s="22"/>
      <c r="AT27" s="9"/>
      <c r="AX27" s="9">
        <f t="shared" si="8"/>
        <v>1</v>
      </c>
      <c r="AY27" s="9">
        <f t="shared" si="6"/>
        <v>0</v>
      </c>
      <c r="AZ27" s="5">
        <f t="shared" si="0"/>
        <v>0</v>
      </c>
      <c r="BA27" s="6">
        <f t="shared" si="1"/>
        <v>0</v>
      </c>
      <c r="BB27" s="7">
        <f t="shared" si="7"/>
        <v>0</v>
      </c>
    </row>
    <row r="28" spans="2:54" ht="25.5" x14ac:dyDescent="0.2">
      <c r="B28" s="15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  <c r="AO28" s="20"/>
      <c r="AP28" s="21"/>
      <c r="AQ28" s="21"/>
      <c r="AR28" s="22"/>
      <c r="AT28" s="9"/>
      <c r="AX28" s="9">
        <f t="shared" si="8"/>
        <v>1</v>
      </c>
      <c r="AY28" s="9">
        <f t="shared" si="6"/>
        <v>0</v>
      </c>
      <c r="AZ28" s="5">
        <f t="shared" si="0"/>
        <v>0</v>
      </c>
      <c r="BA28" s="6">
        <f t="shared" si="1"/>
        <v>0</v>
      </c>
      <c r="BB28" s="7">
        <f t="shared" si="7"/>
        <v>0</v>
      </c>
    </row>
    <row r="29" spans="2:54" ht="25.5" x14ac:dyDescent="0.2">
      <c r="B29" s="3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T29" s="9"/>
    </row>
    <row r="30" spans="2:54" ht="25.5" x14ac:dyDescent="0.2">
      <c r="B30" s="3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T30" s="9"/>
    </row>
    <row r="31" spans="2:54" ht="25.5" x14ac:dyDescent="0.2">
      <c r="B31" s="3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T31" s="9"/>
    </row>
    <row r="32" spans="2:54" ht="25.5" x14ac:dyDescent="0.2">
      <c r="B32" s="3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T32" s="9"/>
    </row>
    <row r="33" spans="2:46" ht="25.5" x14ac:dyDescent="0.2">
      <c r="B33" s="3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T33" s="9"/>
    </row>
    <row r="34" spans="2:46" ht="25.5" x14ac:dyDescent="0.2">
      <c r="B34" s="3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T34" s="9"/>
    </row>
    <row r="35" spans="2:46" ht="25.5" x14ac:dyDescent="0.2">
      <c r="B35" s="3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T35" s="9"/>
    </row>
    <row r="36" spans="2:46" ht="25.5" x14ac:dyDescent="0.2">
      <c r="B36" s="3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T36" s="9"/>
    </row>
    <row r="37" spans="2:46" ht="25.5" x14ac:dyDescent="0.2">
      <c r="B37" s="3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T37" s="9"/>
    </row>
    <row r="38" spans="2:46" ht="25.5" x14ac:dyDescent="0.2">
      <c r="B38" s="3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T38" s="9"/>
    </row>
    <row r="39" spans="2:46" ht="25.5" x14ac:dyDescent="0.2">
      <c r="B39" s="3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T39" s="9"/>
    </row>
    <row r="40" spans="2:46" ht="25.5" x14ac:dyDescent="0.2">
      <c r="B40" s="3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T40" s="9"/>
    </row>
    <row r="41" spans="2:46" ht="25.5" x14ac:dyDescent="0.2">
      <c r="B41" s="3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T41" s="9"/>
    </row>
    <row r="42" spans="2:46" ht="25.5" x14ac:dyDescent="0.2">
      <c r="B42" s="3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T42" s="9"/>
    </row>
    <row r="43" spans="2:46" ht="25.5" x14ac:dyDescent="0.2">
      <c r="B43" s="3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T43" s="9"/>
    </row>
    <row r="44" spans="2:46" ht="25.5" x14ac:dyDescent="0.2">
      <c r="B44" s="3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T44" s="9"/>
    </row>
    <row r="45" spans="2:46" ht="25.5" x14ac:dyDescent="0.2">
      <c r="B45" s="3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T45" s="9"/>
    </row>
    <row r="46" spans="2:46" ht="25.5" x14ac:dyDescent="0.2">
      <c r="B46" s="3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T46" s="9"/>
    </row>
    <row r="47" spans="2:46" ht="25.5" x14ac:dyDescent="0.2">
      <c r="B47" s="3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T47" s="9"/>
    </row>
    <row r="48" spans="2:46" ht="25.5" x14ac:dyDescent="0.2">
      <c r="B48" s="3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T48" s="9"/>
    </row>
    <row r="49" spans="2:46" ht="25.5" x14ac:dyDescent="0.2">
      <c r="B49" s="3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T49" s="9"/>
    </row>
    <row r="50" spans="2:46" ht="25.5" x14ac:dyDescent="0.2">
      <c r="B50" s="3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T50" s="9"/>
    </row>
    <row r="51" spans="2:46" ht="21.75" customHeight="1" x14ac:dyDescent="0.2">
      <c r="B51" s="3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T51" s="9"/>
    </row>
    <row r="52" spans="2:46" ht="25.5" x14ac:dyDescent="0.2">
      <c r="B52" s="3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T52" s="9"/>
    </row>
    <row r="53" spans="2:46" ht="25.5" x14ac:dyDescent="0.2">
      <c r="B53" s="3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T53" s="9"/>
    </row>
    <row r="54" spans="2:46" ht="25.5" x14ac:dyDescent="0.2">
      <c r="B54" s="3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T54" s="9"/>
    </row>
    <row r="55" spans="2:46" ht="25.5" x14ac:dyDescent="0.2">
      <c r="B55" s="3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T55" s="9"/>
    </row>
    <row r="56" spans="2:46" ht="25.5" x14ac:dyDescent="0.2">
      <c r="B56" s="3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T56" s="9"/>
    </row>
    <row r="57" spans="2:46" ht="25.5" x14ac:dyDescent="0.2">
      <c r="B57" s="3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T57" s="9"/>
    </row>
    <row r="58" spans="2:46" ht="25.5" x14ac:dyDescent="0.2">
      <c r="B58" s="3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T58" s="9"/>
    </row>
    <row r="59" spans="2:46" ht="25.5" x14ac:dyDescent="0.2">
      <c r="B59" s="3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33"/>
      <c r="O59" s="33"/>
      <c r="AT59" s="9"/>
    </row>
    <row r="60" spans="2:46" ht="25.5" x14ac:dyDescent="0.2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AT60" s="9"/>
    </row>
    <row r="61" spans="2:46" ht="25.5" x14ac:dyDescent="0.2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AT61" s="9"/>
    </row>
    <row r="62" spans="2:46" ht="18.75" x14ac:dyDescent="0.2">
      <c r="AT62" s="9"/>
    </row>
    <row r="63" spans="2:46" ht="18.75" x14ac:dyDescent="0.2">
      <c r="AT63" s="9"/>
    </row>
    <row r="64" spans="2:46" ht="18.75" x14ac:dyDescent="0.2">
      <c r="AT64" s="9"/>
    </row>
    <row r="65" spans="46:46" ht="18.75" x14ac:dyDescent="0.2">
      <c r="AT65" s="9"/>
    </row>
    <row r="66" spans="46:46" ht="18.75" x14ac:dyDescent="0.2">
      <c r="AT66" s="9"/>
    </row>
    <row r="67" spans="46:46" ht="18.75" x14ac:dyDescent="0.2">
      <c r="AT67" s="9"/>
    </row>
    <row r="68" spans="46:46" ht="18.75" x14ac:dyDescent="0.2">
      <c r="AT68" s="9"/>
    </row>
    <row r="69" spans="46:46" x14ac:dyDescent="0.2">
      <c r="AT69" s="11"/>
    </row>
  </sheetData>
  <mergeCells count="43">
    <mergeCell ref="H3:J3"/>
    <mergeCell ref="H2:J2"/>
    <mergeCell ref="AI4:AJ4"/>
    <mergeCell ref="AO4:AP4"/>
    <mergeCell ref="F6:F8"/>
    <mergeCell ref="I6:I8"/>
    <mergeCell ref="C2:D2"/>
    <mergeCell ref="C3:D3"/>
    <mergeCell ref="E2:F2"/>
    <mergeCell ref="E3:F3"/>
    <mergeCell ref="C4:D4"/>
    <mergeCell ref="E4:F4"/>
    <mergeCell ref="AI7:AI8"/>
    <mergeCell ref="AJ7:AJ8"/>
    <mergeCell ref="AK7:AK8"/>
    <mergeCell ref="AL7:AL8"/>
    <mergeCell ref="AM7:AM8"/>
    <mergeCell ref="AO6:AO8"/>
    <mergeCell ref="D6:D8"/>
    <mergeCell ref="AG7:AH7"/>
    <mergeCell ref="AP6:AP8"/>
    <mergeCell ref="AR6:AR8"/>
    <mergeCell ref="R7:S7"/>
    <mergeCell ref="T7:U7"/>
    <mergeCell ref="V7:W7"/>
    <mergeCell ref="X7:Y7"/>
    <mergeCell ref="Z7:Z8"/>
    <mergeCell ref="B6:B8"/>
    <mergeCell ref="C6:C8"/>
    <mergeCell ref="E6:E8"/>
    <mergeCell ref="AZ6:AZ8"/>
    <mergeCell ref="BA6:BA8"/>
    <mergeCell ref="H6:H8"/>
    <mergeCell ref="J6:J8"/>
    <mergeCell ref="G6:G8"/>
    <mergeCell ref="AQ6:AQ8"/>
    <mergeCell ref="K6:Q7"/>
    <mergeCell ref="R6:Z6"/>
    <mergeCell ref="AA6:AM6"/>
    <mergeCell ref="AN6:AN8"/>
    <mergeCell ref="AA7:AB7"/>
    <mergeCell ref="AC7:AD7"/>
    <mergeCell ref="AE7:AF7"/>
  </mergeCells>
  <dataValidations count="4">
    <dataValidation type="list" allowBlank="1" showInputMessage="1" showErrorMessage="1" sqref="J9:J28">
      <formula1>$AV$10:$AV$11</formula1>
    </dataValidation>
    <dataValidation type="list" allowBlank="1" showInputMessage="1" showErrorMessage="1" sqref="G9:G28">
      <formula1>$AT$10:$AT$12</formula1>
    </dataValidation>
    <dataValidation type="list" allowBlank="1" showInputMessage="1" showErrorMessage="1" sqref="C9:C11">
      <formula1>$AW$11</formula1>
    </dataValidation>
    <dataValidation type="list" allowBlank="1" showInputMessage="1" showErrorMessage="1" sqref="E3:E4">
      <formula1>$AT$5:$AT$6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0"/>
  <sheetViews>
    <sheetView rightToLeft="1" workbookViewId="0">
      <selection activeCell="R10" sqref="R10"/>
    </sheetView>
  </sheetViews>
  <sheetFormatPr defaultRowHeight="15" x14ac:dyDescent="0.2"/>
  <cols>
    <col min="1" max="1" width="1.6640625" style="1" customWidth="1"/>
    <col min="2" max="2" width="6.21875" style="1" customWidth="1"/>
    <col min="3" max="3" width="18.109375" style="1" customWidth="1"/>
    <col min="4" max="4" width="10.21875" style="1" customWidth="1"/>
    <col min="5" max="5" width="14.88671875" style="1" customWidth="1"/>
    <col min="6" max="8" width="8.88671875" style="1"/>
    <col min="9" max="43" width="8.88671875" style="1" customWidth="1"/>
    <col min="44" max="44" width="25" style="1" customWidth="1"/>
    <col min="45" max="45" width="0" style="1" hidden="1" customWidth="1"/>
    <col min="46" max="46" width="24.6640625" style="2" hidden="1" customWidth="1"/>
    <col min="47" max="47" width="11.109375" style="1" hidden="1" customWidth="1"/>
    <col min="48" max="48" width="24" style="1" hidden="1" customWidth="1"/>
    <col min="49" max="49" width="16.5546875" style="1" hidden="1" customWidth="1"/>
    <col min="50" max="52" width="8.88671875" style="1" hidden="1" customWidth="1"/>
    <col min="53" max="53" width="0" style="1" hidden="1" customWidth="1"/>
    <col min="54" max="16384" width="8.88671875" style="1"/>
  </cols>
  <sheetData>
    <row r="1" spans="2:52" ht="20.100000000000001" customHeight="1" thickBot="1" x14ac:dyDescent="0.25">
      <c r="AR1" s="2"/>
      <c r="AT1" s="1"/>
    </row>
    <row r="2" spans="2:52" ht="27.75" customHeight="1" x14ac:dyDescent="0.2">
      <c r="C2" s="80" t="s">
        <v>46</v>
      </c>
      <c r="D2" s="81"/>
      <c r="E2" s="75"/>
      <c r="F2" s="77"/>
      <c r="AO2" s="2"/>
      <c r="AT2" s="1"/>
    </row>
    <row r="3" spans="2:52" ht="30" customHeight="1" thickBot="1" x14ac:dyDescent="0.25">
      <c r="C3" s="82" t="s">
        <v>53</v>
      </c>
      <c r="D3" s="83"/>
      <c r="E3" s="84"/>
      <c r="F3" s="85"/>
      <c r="AO3" s="2"/>
      <c r="AT3" s="9" t="s">
        <v>55</v>
      </c>
      <c r="AU3" s="1">
        <f>IF(E3=AT3,2,0)</f>
        <v>0</v>
      </c>
    </row>
    <row r="4" spans="2:52" ht="42" customHeight="1" thickBot="1" x14ac:dyDescent="0.25">
      <c r="C4" s="86" t="s">
        <v>54</v>
      </c>
      <c r="D4" s="87"/>
      <c r="E4" s="76"/>
      <c r="F4" s="78"/>
      <c r="AG4" s="73" t="s">
        <v>10</v>
      </c>
      <c r="AH4" s="74"/>
      <c r="AI4" s="37">
        <f>AO4-R10+R11+R12</f>
        <v>0</v>
      </c>
      <c r="AM4" s="73" t="s">
        <v>59</v>
      </c>
      <c r="AN4" s="74"/>
      <c r="AO4" s="32">
        <f>SUM(AQ10:AQ12)+AU3+AU4</f>
        <v>0</v>
      </c>
      <c r="AT4" s="9" t="s">
        <v>56</v>
      </c>
      <c r="AU4" s="1">
        <f>E4*1</f>
        <v>0</v>
      </c>
    </row>
    <row r="6" spans="2:52" ht="11.25" customHeight="1" thickBot="1" x14ac:dyDescent="0.25"/>
    <row r="7" spans="2:52" s="3" customFormat="1" ht="30" customHeight="1" x14ac:dyDescent="0.2">
      <c r="B7" s="41" t="s">
        <v>0</v>
      </c>
      <c r="C7" s="44" t="s">
        <v>1</v>
      </c>
      <c r="D7" s="66" t="s">
        <v>9</v>
      </c>
      <c r="E7" s="47" t="s">
        <v>2</v>
      </c>
      <c r="F7" s="44" t="s">
        <v>3</v>
      </c>
      <c r="G7" s="44" t="s">
        <v>36</v>
      </c>
      <c r="H7" s="47" t="s">
        <v>34</v>
      </c>
      <c r="I7" s="47" t="s">
        <v>38</v>
      </c>
      <c r="J7" s="66" t="s">
        <v>40</v>
      </c>
      <c r="K7" s="66" t="s">
        <v>51</v>
      </c>
      <c r="L7" s="66" t="s">
        <v>52</v>
      </c>
      <c r="M7" s="66"/>
      <c r="N7" s="54" t="s">
        <v>4</v>
      </c>
      <c r="O7" s="54"/>
      <c r="P7" s="54"/>
      <c r="Q7" s="54"/>
      <c r="R7" s="55"/>
      <c r="S7" s="58" t="s">
        <v>5</v>
      </c>
      <c r="T7" s="58"/>
      <c r="U7" s="58"/>
      <c r="V7" s="58"/>
      <c r="W7" s="58"/>
      <c r="X7" s="58"/>
      <c r="Y7" s="58"/>
      <c r="Z7" s="58"/>
      <c r="AA7" s="58"/>
      <c r="AB7" s="59" t="s">
        <v>6</v>
      </c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1"/>
      <c r="AO7" s="62" t="s">
        <v>7</v>
      </c>
      <c r="AP7" s="66" t="s">
        <v>8</v>
      </c>
      <c r="AQ7" s="47" t="s">
        <v>10</v>
      </c>
      <c r="AR7" s="68" t="s">
        <v>11</v>
      </c>
      <c r="AT7" s="4"/>
      <c r="AX7" s="49" t="s">
        <v>39</v>
      </c>
      <c r="AY7" s="45"/>
    </row>
    <row r="8" spans="2:52" s="3" customFormat="1" ht="36.75" customHeight="1" x14ac:dyDescent="0.2">
      <c r="B8" s="42"/>
      <c r="C8" s="45"/>
      <c r="D8" s="67"/>
      <c r="E8" s="48"/>
      <c r="F8" s="45"/>
      <c r="G8" s="45"/>
      <c r="H8" s="48"/>
      <c r="I8" s="48"/>
      <c r="J8" s="67"/>
      <c r="K8" s="67"/>
      <c r="L8" s="67"/>
      <c r="M8" s="67"/>
      <c r="N8" s="56"/>
      <c r="O8" s="56"/>
      <c r="P8" s="56"/>
      <c r="Q8" s="56"/>
      <c r="R8" s="57"/>
      <c r="S8" s="71" t="s">
        <v>12</v>
      </c>
      <c r="T8" s="65"/>
      <c r="U8" s="64" t="s">
        <v>13</v>
      </c>
      <c r="V8" s="65"/>
      <c r="W8" s="64" t="s">
        <v>14</v>
      </c>
      <c r="X8" s="65"/>
      <c r="Y8" s="64" t="s">
        <v>15</v>
      </c>
      <c r="Z8" s="65"/>
      <c r="AA8" s="46" t="s">
        <v>16</v>
      </c>
      <c r="AB8" s="64" t="s">
        <v>17</v>
      </c>
      <c r="AC8" s="65"/>
      <c r="AD8" s="64" t="s">
        <v>13</v>
      </c>
      <c r="AE8" s="65"/>
      <c r="AF8" s="64" t="s">
        <v>14</v>
      </c>
      <c r="AG8" s="65"/>
      <c r="AH8" s="64" t="s">
        <v>15</v>
      </c>
      <c r="AI8" s="65"/>
      <c r="AJ8" s="46" t="s">
        <v>18</v>
      </c>
      <c r="AK8" s="46" t="s">
        <v>19</v>
      </c>
      <c r="AL8" s="46" t="s">
        <v>20</v>
      </c>
      <c r="AM8" s="46" t="s">
        <v>21</v>
      </c>
      <c r="AN8" s="46" t="s">
        <v>22</v>
      </c>
      <c r="AO8" s="63"/>
      <c r="AP8" s="67"/>
      <c r="AQ8" s="48"/>
      <c r="AR8" s="69"/>
      <c r="AT8" s="4"/>
      <c r="AX8" s="67"/>
      <c r="AY8" s="45"/>
    </row>
    <row r="9" spans="2:52" s="3" customFormat="1" ht="34.5" customHeight="1" x14ac:dyDescent="0.2">
      <c r="B9" s="43"/>
      <c r="C9" s="46"/>
      <c r="D9" s="67"/>
      <c r="E9" s="49"/>
      <c r="F9" s="46"/>
      <c r="G9" s="46"/>
      <c r="H9" s="49"/>
      <c r="I9" s="49"/>
      <c r="J9" s="67"/>
      <c r="K9" s="67"/>
      <c r="L9" s="67"/>
      <c r="M9" s="67"/>
      <c r="N9" s="23" t="s">
        <v>12</v>
      </c>
      <c r="O9" s="13" t="s">
        <v>23</v>
      </c>
      <c r="P9" s="13" t="s">
        <v>14</v>
      </c>
      <c r="Q9" s="13" t="s">
        <v>24</v>
      </c>
      <c r="R9" s="13" t="s">
        <v>25</v>
      </c>
      <c r="S9" s="23">
        <v>1403</v>
      </c>
      <c r="T9" s="13">
        <v>1404</v>
      </c>
      <c r="U9" s="13">
        <v>1403</v>
      </c>
      <c r="V9" s="13">
        <v>1404</v>
      </c>
      <c r="W9" s="13">
        <v>1403</v>
      </c>
      <c r="X9" s="13">
        <v>1404</v>
      </c>
      <c r="Y9" s="13">
        <v>1403</v>
      </c>
      <c r="Z9" s="13">
        <v>1404</v>
      </c>
      <c r="AA9" s="72"/>
      <c r="AB9" s="13">
        <v>1403</v>
      </c>
      <c r="AC9" s="13">
        <v>1404</v>
      </c>
      <c r="AD9" s="13">
        <v>1403</v>
      </c>
      <c r="AE9" s="13">
        <v>1404</v>
      </c>
      <c r="AF9" s="13">
        <v>1403</v>
      </c>
      <c r="AG9" s="13">
        <v>1404</v>
      </c>
      <c r="AH9" s="13">
        <v>1403</v>
      </c>
      <c r="AI9" s="13">
        <v>1404</v>
      </c>
      <c r="AJ9" s="72"/>
      <c r="AK9" s="72"/>
      <c r="AL9" s="72"/>
      <c r="AM9" s="72"/>
      <c r="AN9" s="72"/>
      <c r="AO9" s="63"/>
      <c r="AP9" s="67"/>
      <c r="AQ9" s="49"/>
      <c r="AR9" s="70"/>
      <c r="AT9" s="4"/>
      <c r="AX9" s="79"/>
      <c r="AY9" s="45"/>
    </row>
    <row r="10" spans="2:52" s="7" customFormat="1" ht="25.5" x14ac:dyDescent="0.2">
      <c r="B10" s="24">
        <v>1</v>
      </c>
      <c r="C10" s="14" t="s">
        <v>27</v>
      </c>
      <c r="D10" s="14"/>
      <c r="E10" s="14"/>
      <c r="F10" s="25"/>
      <c r="G10" s="25"/>
      <c r="H10" s="25"/>
      <c r="I10" s="25"/>
      <c r="J10" s="25"/>
      <c r="K10" s="25"/>
      <c r="L10" s="25"/>
      <c r="M10" s="25"/>
      <c r="N10" s="14"/>
      <c r="O10" s="14"/>
      <c r="P10" s="14"/>
      <c r="Q10" s="14"/>
      <c r="R10" s="38">
        <f>N10+O10+P10+Q10</f>
        <v>0</v>
      </c>
      <c r="S10" s="26"/>
      <c r="T10" s="26"/>
      <c r="U10" s="26"/>
      <c r="V10" s="26"/>
      <c r="W10" s="26"/>
      <c r="X10" s="26"/>
      <c r="Y10" s="26"/>
      <c r="Z10" s="26"/>
      <c r="AA10" s="26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8">
        <f>AA10-AN10</f>
        <v>0</v>
      </c>
      <c r="AP10" s="29">
        <f>(H10*AY10)+AX10+J10+K10+L10</f>
        <v>0</v>
      </c>
      <c r="AQ10" s="30">
        <f>AP10-D10</f>
        <v>0</v>
      </c>
      <c r="AR10" s="31"/>
      <c r="AT10" s="8" t="s">
        <v>36</v>
      </c>
      <c r="AU10" s="7" t="s">
        <v>31</v>
      </c>
      <c r="AV10" s="7" t="s">
        <v>38</v>
      </c>
      <c r="AX10" s="12">
        <f t="shared" ref="AX10:AX29" si="0">I10/2</f>
        <v>0</v>
      </c>
      <c r="AY10" s="5">
        <f t="shared" ref="AY10:AY29" si="1">IF(G10=$AT$11,$AU$11,+IF(G10=$AT$12,$AU$12))+IF(G10=$AT$13,$AU$13)</f>
        <v>0</v>
      </c>
    </row>
    <row r="11" spans="2:52" ht="25.5" x14ac:dyDescent="0.2">
      <c r="B11" s="24">
        <v>2</v>
      </c>
      <c r="C11" s="36" t="s">
        <v>27</v>
      </c>
      <c r="D11" s="36"/>
      <c r="E11" s="36"/>
      <c r="F11" s="25"/>
      <c r="G11" s="25"/>
      <c r="H11" s="25"/>
      <c r="I11" s="25"/>
      <c r="J11" s="25"/>
      <c r="K11" s="25"/>
      <c r="L11" s="25"/>
      <c r="M11" s="25"/>
      <c r="N11" s="36"/>
      <c r="O11" s="36"/>
      <c r="P11" s="36"/>
      <c r="Q11" s="36"/>
      <c r="R11" s="38">
        <f t="shared" ref="R11:R12" si="2">N11+O11+P11+Q11</f>
        <v>0</v>
      </c>
      <c r="S11" s="26"/>
      <c r="T11" s="26"/>
      <c r="U11" s="26"/>
      <c r="V11" s="26"/>
      <c r="W11" s="26"/>
      <c r="X11" s="26"/>
      <c r="Y11" s="26"/>
      <c r="Z11" s="26"/>
      <c r="AA11" s="26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8">
        <f t="shared" ref="AO11:AO12" si="3">AA11-AN11</f>
        <v>0</v>
      </c>
      <c r="AP11" s="29">
        <f t="shared" ref="AP11:AP12" si="4">(H11*AY11)+AX11+J11+K11+L11</f>
        <v>0</v>
      </c>
      <c r="AQ11" s="30">
        <f t="shared" ref="AQ11:AQ12" si="5">AP11-D11</f>
        <v>0</v>
      </c>
      <c r="AR11" s="31"/>
      <c r="AT11" s="9" t="s">
        <v>28</v>
      </c>
      <c r="AU11" s="1">
        <v>1</v>
      </c>
      <c r="AV11" s="9"/>
      <c r="AW11" s="10"/>
      <c r="AX11" s="12">
        <f t="shared" si="0"/>
        <v>0</v>
      </c>
      <c r="AY11" s="5">
        <f t="shared" si="1"/>
        <v>0</v>
      </c>
      <c r="AZ11" s="9"/>
    </row>
    <row r="12" spans="2:52" ht="25.5" x14ac:dyDescent="0.2">
      <c r="B12" s="24">
        <v>3</v>
      </c>
      <c r="C12" s="36" t="s">
        <v>27</v>
      </c>
      <c r="D12" s="36"/>
      <c r="E12" s="36"/>
      <c r="F12" s="25"/>
      <c r="G12" s="25"/>
      <c r="H12" s="25"/>
      <c r="I12" s="25"/>
      <c r="J12" s="25"/>
      <c r="K12" s="25"/>
      <c r="L12" s="25"/>
      <c r="M12" s="25"/>
      <c r="N12" s="36"/>
      <c r="O12" s="36"/>
      <c r="P12" s="36"/>
      <c r="Q12" s="36"/>
      <c r="R12" s="38">
        <f t="shared" si="2"/>
        <v>0</v>
      </c>
      <c r="S12" s="26"/>
      <c r="T12" s="26"/>
      <c r="U12" s="26"/>
      <c r="V12" s="26"/>
      <c r="W12" s="26"/>
      <c r="X12" s="26"/>
      <c r="Y12" s="26"/>
      <c r="Z12" s="26"/>
      <c r="AA12" s="26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8">
        <f t="shared" si="3"/>
        <v>0</v>
      </c>
      <c r="AP12" s="29">
        <f t="shared" si="4"/>
        <v>0</v>
      </c>
      <c r="AQ12" s="30">
        <f t="shared" si="5"/>
        <v>0</v>
      </c>
      <c r="AR12" s="31"/>
      <c r="AT12" s="9" t="s">
        <v>29</v>
      </c>
      <c r="AU12" s="1">
        <v>1.5</v>
      </c>
      <c r="AV12" s="9"/>
      <c r="AW12" s="10"/>
      <c r="AX12" s="12">
        <f t="shared" si="0"/>
        <v>0</v>
      </c>
      <c r="AY12" s="5">
        <f t="shared" si="1"/>
        <v>0</v>
      </c>
    </row>
    <row r="13" spans="2:52" ht="25.5" x14ac:dyDescent="0.2">
      <c r="B13" s="16"/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6"/>
      <c r="AP13" s="20"/>
      <c r="AQ13" s="21"/>
      <c r="AR13" s="22"/>
      <c r="AT13" s="9" t="s">
        <v>30</v>
      </c>
      <c r="AU13" s="1">
        <v>1.5</v>
      </c>
      <c r="AW13" s="10" t="s">
        <v>27</v>
      </c>
      <c r="AX13" s="12">
        <f t="shared" si="0"/>
        <v>0</v>
      </c>
      <c r="AY13" s="5">
        <f t="shared" si="1"/>
        <v>0</v>
      </c>
    </row>
    <row r="14" spans="2:52" ht="25.5" x14ac:dyDescent="0.2">
      <c r="B14" s="16"/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6"/>
      <c r="AP14" s="20"/>
      <c r="AQ14" s="21"/>
      <c r="AR14" s="22"/>
      <c r="AT14" s="9"/>
      <c r="AW14" s="10"/>
      <c r="AX14" s="12">
        <f t="shared" si="0"/>
        <v>0</v>
      </c>
      <c r="AY14" s="5">
        <f t="shared" si="1"/>
        <v>0</v>
      </c>
    </row>
    <row r="15" spans="2:52" ht="35.25" customHeight="1" x14ac:dyDescent="0.2">
      <c r="B15" s="16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6"/>
      <c r="AP15" s="20"/>
      <c r="AQ15" s="21"/>
      <c r="AR15" s="22"/>
      <c r="AT15" s="9"/>
      <c r="AW15" s="10"/>
      <c r="AX15" s="12">
        <f t="shared" si="0"/>
        <v>0</v>
      </c>
      <c r="AY15" s="5">
        <f t="shared" si="1"/>
        <v>0</v>
      </c>
    </row>
    <row r="16" spans="2:52" ht="30.75" customHeight="1" x14ac:dyDescent="0.2">
      <c r="B16" s="16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6"/>
      <c r="AP16" s="20"/>
      <c r="AQ16" s="21"/>
      <c r="AR16" s="22"/>
      <c r="AT16" s="9"/>
      <c r="AW16" s="10"/>
      <c r="AX16" s="12">
        <f t="shared" si="0"/>
        <v>0</v>
      </c>
      <c r="AY16" s="5">
        <f t="shared" si="1"/>
        <v>0</v>
      </c>
    </row>
    <row r="17" spans="2:51" ht="25.5" x14ac:dyDescent="0.2">
      <c r="B17" s="16"/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6"/>
      <c r="AP17" s="20"/>
      <c r="AQ17" s="21"/>
      <c r="AR17" s="22"/>
      <c r="AT17" s="9"/>
      <c r="AX17" s="12">
        <f t="shared" si="0"/>
        <v>0</v>
      </c>
      <c r="AY17" s="5">
        <f t="shared" si="1"/>
        <v>0</v>
      </c>
    </row>
    <row r="18" spans="2:51" ht="25.5" x14ac:dyDescent="0.2">
      <c r="B18" s="16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6"/>
      <c r="AP18" s="20"/>
      <c r="AQ18" s="21"/>
      <c r="AR18" s="22"/>
      <c r="AT18" s="9"/>
      <c r="AX18" s="12">
        <f t="shared" si="0"/>
        <v>0</v>
      </c>
      <c r="AY18" s="5">
        <f t="shared" si="1"/>
        <v>0</v>
      </c>
    </row>
    <row r="19" spans="2:51" ht="25.5" x14ac:dyDescent="0.2">
      <c r="B19" s="16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6"/>
      <c r="AP19" s="20"/>
      <c r="AQ19" s="21"/>
      <c r="AR19" s="22"/>
      <c r="AT19" s="9"/>
      <c r="AX19" s="12">
        <f t="shared" si="0"/>
        <v>0</v>
      </c>
      <c r="AY19" s="5">
        <f t="shared" si="1"/>
        <v>0</v>
      </c>
    </row>
    <row r="20" spans="2:51" ht="25.5" x14ac:dyDescent="0.2">
      <c r="B20" s="16"/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6"/>
      <c r="AP20" s="20"/>
      <c r="AQ20" s="21"/>
      <c r="AR20" s="22"/>
      <c r="AT20" s="9"/>
      <c r="AX20" s="12">
        <f t="shared" si="0"/>
        <v>0</v>
      </c>
      <c r="AY20" s="5">
        <f t="shared" si="1"/>
        <v>0</v>
      </c>
    </row>
    <row r="21" spans="2:51" ht="25.5" x14ac:dyDescent="0.2">
      <c r="B21" s="16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6"/>
      <c r="AP21" s="20"/>
      <c r="AQ21" s="21"/>
      <c r="AR21" s="22"/>
      <c r="AT21" s="9"/>
      <c r="AX21" s="12">
        <f t="shared" si="0"/>
        <v>0</v>
      </c>
      <c r="AY21" s="5">
        <f t="shared" si="1"/>
        <v>0</v>
      </c>
    </row>
    <row r="22" spans="2:51" ht="25.5" x14ac:dyDescent="0.2">
      <c r="B22" s="16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6"/>
      <c r="AP22" s="20"/>
      <c r="AQ22" s="21"/>
      <c r="AR22" s="22"/>
      <c r="AT22" s="9"/>
      <c r="AX22" s="12">
        <f t="shared" si="0"/>
        <v>0</v>
      </c>
      <c r="AY22" s="5">
        <f t="shared" si="1"/>
        <v>0</v>
      </c>
    </row>
    <row r="23" spans="2:51" ht="25.5" x14ac:dyDescent="0.2">
      <c r="B23" s="16"/>
      <c r="C23" s="17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6"/>
      <c r="AP23" s="20"/>
      <c r="AQ23" s="21"/>
      <c r="AR23" s="22"/>
      <c r="AT23" s="9"/>
      <c r="AX23" s="12">
        <f t="shared" si="0"/>
        <v>0</v>
      </c>
      <c r="AY23" s="5">
        <f t="shared" si="1"/>
        <v>0</v>
      </c>
    </row>
    <row r="24" spans="2:51" ht="25.5" x14ac:dyDescent="0.2">
      <c r="B24" s="16"/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6"/>
      <c r="AP24" s="20"/>
      <c r="AQ24" s="21"/>
      <c r="AR24" s="22"/>
      <c r="AT24" s="9"/>
      <c r="AX24" s="12">
        <f t="shared" si="0"/>
        <v>0</v>
      </c>
      <c r="AY24" s="5">
        <f t="shared" si="1"/>
        <v>0</v>
      </c>
    </row>
    <row r="25" spans="2:51" ht="25.5" x14ac:dyDescent="0.2">
      <c r="B25" s="16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6"/>
      <c r="AP25" s="20"/>
      <c r="AQ25" s="21"/>
      <c r="AR25" s="22"/>
      <c r="AT25" s="9"/>
      <c r="AX25" s="12">
        <f t="shared" si="0"/>
        <v>0</v>
      </c>
      <c r="AY25" s="5">
        <f t="shared" si="1"/>
        <v>0</v>
      </c>
    </row>
    <row r="26" spans="2:51" ht="28.5" customHeight="1" x14ac:dyDescent="0.2">
      <c r="B26" s="16"/>
      <c r="C26" s="17"/>
      <c r="D26" s="17"/>
      <c r="E26" s="17"/>
      <c r="F26" s="18"/>
      <c r="G26" s="18"/>
      <c r="H26" s="18"/>
      <c r="I26" s="18"/>
      <c r="J26" s="18"/>
      <c r="K26" s="18"/>
      <c r="L26" s="18"/>
      <c r="M26" s="18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6"/>
      <c r="AP26" s="20"/>
      <c r="AQ26" s="21"/>
      <c r="AR26" s="22"/>
      <c r="AT26" s="9"/>
      <c r="AX26" s="12">
        <f t="shared" si="0"/>
        <v>0</v>
      </c>
      <c r="AY26" s="5">
        <f t="shared" si="1"/>
        <v>0</v>
      </c>
    </row>
    <row r="27" spans="2:51" ht="24.75" customHeight="1" x14ac:dyDescent="0.2">
      <c r="B27" s="16"/>
      <c r="C27" s="17"/>
      <c r="D27" s="17"/>
      <c r="E27" s="17"/>
      <c r="F27" s="18"/>
      <c r="G27" s="18"/>
      <c r="H27" s="18"/>
      <c r="I27" s="18"/>
      <c r="J27" s="18"/>
      <c r="K27" s="18"/>
      <c r="L27" s="18"/>
      <c r="M27" s="18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6"/>
      <c r="AP27" s="20"/>
      <c r="AQ27" s="21"/>
      <c r="AR27" s="22"/>
      <c r="AT27" s="9"/>
      <c r="AX27" s="12">
        <f t="shared" si="0"/>
        <v>0</v>
      </c>
      <c r="AY27" s="5">
        <f t="shared" si="1"/>
        <v>0</v>
      </c>
    </row>
    <row r="28" spans="2:51" ht="25.5" x14ac:dyDescent="0.2">
      <c r="B28" s="16"/>
      <c r="C28" s="17"/>
      <c r="D28" s="17"/>
      <c r="E28" s="17"/>
      <c r="F28" s="18"/>
      <c r="G28" s="18"/>
      <c r="H28" s="18"/>
      <c r="I28" s="18"/>
      <c r="J28" s="18"/>
      <c r="K28" s="18"/>
      <c r="L28" s="18"/>
      <c r="M28" s="18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6"/>
      <c r="AP28" s="20"/>
      <c r="AQ28" s="21"/>
      <c r="AR28" s="22"/>
      <c r="AT28" s="9"/>
      <c r="AX28" s="12">
        <f t="shared" si="0"/>
        <v>0</v>
      </c>
      <c r="AY28" s="5">
        <f t="shared" si="1"/>
        <v>0</v>
      </c>
    </row>
    <row r="29" spans="2:51" ht="25.5" x14ac:dyDescent="0.2">
      <c r="B29" s="16"/>
      <c r="C29" s="17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6"/>
      <c r="AP29" s="20"/>
      <c r="AQ29" s="21"/>
      <c r="AR29" s="22"/>
      <c r="AT29" s="9"/>
      <c r="AX29" s="12">
        <f t="shared" si="0"/>
        <v>0</v>
      </c>
      <c r="AY29" s="5">
        <f t="shared" si="1"/>
        <v>0</v>
      </c>
    </row>
    <row r="30" spans="2:51" ht="18.75" x14ac:dyDescent="0.2">
      <c r="AT30" s="9"/>
    </row>
    <row r="31" spans="2:51" ht="18.75" x14ac:dyDescent="0.2">
      <c r="AT31" s="9"/>
    </row>
    <row r="32" spans="2:51" ht="18.75" x14ac:dyDescent="0.2">
      <c r="AT32" s="9"/>
    </row>
    <row r="33" spans="46:46" ht="18.75" x14ac:dyDescent="0.2">
      <c r="AT33" s="9"/>
    </row>
    <row r="34" spans="46:46" ht="18.75" x14ac:dyDescent="0.2">
      <c r="AT34" s="9"/>
    </row>
    <row r="35" spans="46:46" ht="18.75" x14ac:dyDescent="0.2">
      <c r="AT35" s="9"/>
    </row>
    <row r="36" spans="46:46" ht="18.75" x14ac:dyDescent="0.2">
      <c r="AT36" s="9"/>
    </row>
    <row r="37" spans="46:46" ht="18.75" x14ac:dyDescent="0.2">
      <c r="AT37" s="9"/>
    </row>
    <row r="38" spans="46:46" ht="18.75" x14ac:dyDescent="0.2">
      <c r="AT38" s="9"/>
    </row>
    <row r="39" spans="46:46" ht="18.75" x14ac:dyDescent="0.2">
      <c r="AT39" s="9"/>
    </row>
    <row r="40" spans="46:46" ht="18.75" x14ac:dyDescent="0.2">
      <c r="AT40" s="9"/>
    </row>
    <row r="41" spans="46:46" ht="18.75" x14ac:dyDescent="0.2">
      <c r="AT41" s="9"/>
    </row>
    <row r="42" spans="46:46" ht="18.75" x14ac:dyDescent="0.2">
      <c r="AT42" s="9"/>
    </row>
    <row r="43" spans="46:46" ht="18.75" x14ac:dyDescent="0.2">
      <c r="AT43" s="9"/>
    </row>
    <row r="44" spans="46:46" ht="18.75" x14ac:dyDescent="0.2">
      <c r="AT44" s="9"/>
    </row>
    <row r="45" spans="46:46" ht="18.75" x14ac:dyDescent="0.2">
      <c r="AT45" s="9"/>
    </row>
    <row r="46" spans="46:46" ht="18.75" x14ac:dyDescent="0.2">
      <c r="AT46" s="9"/>
    </row>
    <row r="47" spans="46:46" ht="18.75" x14ac:dyDescent="0.2">
      <c r="AT47" s="9"/>
    </row>
    <row r="48" spans="46:46" ht="18.75" x14ac:dyDescent="0.2">
      <c r="AT48" s="9"/>
    </row>
    <row r="49" spans="46:46" ht="18.75" x14ac:dyDescent="0.2">
      <c r="AT49" s="9"/>
    </row>
    <row r="50" spans="46:46" ht="18.75" x14ac:dyDescent="0.2">
      <c r="AT50" s="9"/>
    </row>
    <row r="51" spans="46:46" ht="18.75" x14ac:dyDescent="0.2">
      <c r="AT51" s="9"/>
    </row>
    <row r="52" spans="46:46" ht="21.75" customHeight="1" x14ac:dyDescent="0.2">
      <c r="AT52" s="9"/>
    </row>
    <row r="53" spans="46:46" ht="18.75" x14ac:dyDescent="0.2">
      <c r="AT53" s="9"/>
    </row>
    <row r="54" spans="46:46" ht="18.75" x14ac:dyDescent="0.2">
      <c r="AT54" s="9"/>
    </row>
    <row r="55" spans="46:46" ht="18.75" x14ac:dyDescent="0.2">
      <c r="AT55" s="9"/>
    </row>
    <row r="56" spans="46:46" ht="18.75" x14ac:dyDescent="0.2">
      <c r="AT56" s="9"/>
    </row>
    <row r="57" spans="46:46" ht="18.75" x14ac:dyDescent="0.2">
      <c r="AT57" s="9"/>
    </row>
    <row r="58" spans="46:46" ht="18.75" x14ac:dyDescent="0.2">
      <c r="AT58" s="9"/>
    </row>
    <row r="59" spans="46:46" ht="18.75" x14ac:dyDescent="0.2">
      <c r="AT59" s="9"/>
    </row>
    <row r="60" spans="46:46" ht="18.75" x14ac:dyDescent="0.2">
      <c r="AT60" s="9"/>
    </row>
    <row r="61" spans="46:46" ht="18.75" x14ac:dyDescent="0.2">
      <c r="AT61" s="9"/>
    </row>
    <row r="62" spans="46:46" ht="18.75" x14ac:dyDescent="0.2">
      <c r="AT62" s="9"/>
    </row>
    <row r="63" spans="46:46" ht="18.75" x14ac:dyDescent="0.2">
      <c r="AT63" s="9"/>
    </row>
    <row r="64" spans="46:46" ht="18.75" x14ac:dyDescent="0.2">
      <c r="AT64" s="9"/>
    </row>
    <row r="65" spans="46:46" ht="18.75" x14ac:dyDescent="0.2">
      <c r="AT65" s="9"/>
    </row>
    <row r="66" spans="46:46" ht="18.75" x14ac:dyDescent="0.2">
      <c r="AT66" s="9"/>
    </row>
    <row r="67" spans="46:46" ht="18.75" x14ac:dyDescent="0.2">
      <c r="AT67" s="9"/>
    </row>
    <row r="68" spans="46:46" ht="18.75" x14ac:dyDescent="0.2">
      <c r="AT68" s="9"/>
    </row>
    <row r="69" spans="46:46" ht="18.75" x14ac:dyDescent="0.2">
      <c r="AT69" s="9"/>
    </row>
    <row r="70" spans="46:46" x14ac:dyDescent="0.2">
      <c r="AT70" s="11"/>
    </row>
  </sheetData>
  <sheetProtection algorithmName="SHA-512" hashValue="Qq/yyW+5sYAk7fACV24uu2v+ccfrTyW+qtuD2wM3mfJrtCpmhC9OmR1ZTqAtfkdRvN24rCP+pXGAt3E3EkmNeg==" saltValue="2pBeWSKzKcSeo7yGRUtxuA==" spinCount="100000" sheet="1" objects="1" scenarios="1"/>
  <mergeCells count="43">
    <mergeCell ref="AG4:AH4"/>
    <mergeCell ref="AX7:AX9"/>
    <mergeCell ref="J7:J9"/>
    <mergeCell ref="K7:K9"/>
    <mergeCell ref="C2:D2"/>
    <mergeCell ref="E2:F2"/>
    <mergeCell ref="C3:D3"/>
    <mergeCell ref="E3:F3"/>
    <mergeCell ref="C4:D4"/>
    <mergeCell ref="E4:F4"/>
    <mergeCell ref="AM4:AN4"/>
    <mergeCell ref="AA8:AA9"/>
    <mergeCell ref="AB8:AC8"/>
    <mergeCell ref="AD8:AE8"/>
    <mergeCell ref="AF8:AG8"/>
    <mergeCell ref="AH8:AI8"/>
    <mergeCell ref="AJ8:AJ9"/>
    <mergeCell ref="AP7:AP9"/>
    <mergeCell ref="D7:D9"/>
    <mergeCell ref="AQ7:AQ9"/>
    <mergeCell ref="I7:I9"/>
    <mergeCell ref="H7:H9"/>
    <mergeCell ref="AY7:AY9"/>
    <mergeCell ref="M7:M9"/>
    <mergeCell ref="L7:L9"/>
    <mergeCell ref="N7:R8"/>
    <mergeCell ref="S7:AA7"/>
    <mergeCell ref="S8:T8"/>
    <mergeCell ref="U8:V8"/>
    <mergeCell ref="W8:X8"/>
    <mergeCell ref="Y8:Z8"/>
    <mergeCell ref="AR7:AR9"/>
    <mergeCell ref="AK8:AK9"/>
    <mergeCell ref="AL8:AL9"/>
    <mergeCell ref="AM8:AM9"/>
    <mergeCell ref="AN8:AN9"/>
    <mergeCell ref="AB7:AN7"/>
    <mergeCell ref="AO7:AO9"/>
    <mergeCell ref="B7:B9"/>
    <mergeCell ref="C7:C9"/>
    <mergeCell ref="E7:E9"/>
    <mergeCell ref="F7:F9"/>
    <mergeCell ref="G7:G9"/>
  </mergeCells>
  <dataValidations count="4">
    <dataValidation type="list" allowBlank="1" showInputMessage="1" showErrorMessage="1" sqref="G10:G29">
      <formula1>$AT$11:$AT$13</formula1>
    </dataValidation>
    <dataValidation type="list" allowBlank="1" showInputMessage="1" showErrorMessage="1" sqref="C13:C29">
      <formula1>$AW$12:$AW$13</formula1>
    </dataValidation>
    <dataValidation type="list" allowBlank="1" showInputMessage="1" showErrorMessage="1" sqref="C10:C12">
      <formula1>$AW$13</formula1>
    </dataValidation>
    <dataValidation type="list" allowBlank="1" showInputMessage="1" showErrorMessage="1" sqref="E3:F3">
      <formula1>$AT$3:$AT$4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آمار اتاق عمل</vt:lpstr>
      <vt:lpstr>آمار هوشبری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PC</cp:lastModifiedBy>
  <dcterms:created xsi:type="dcterms:W3CDTF">2025-09-20T04:29:27Z</dcterms:created>
  <dcterms:modified xsi:type="dcterms:W3CDTF">2026-02-09T13:10:16Z</dcterms:modified>
</cp:coreProperties>
</file>